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jdric\Downloads\"/>
    </mc:Choice>
  </mc:AlternateContent>
  <xr:revisionPtr revIDLastSave="0" documentId="13_ncr:1_{D89C92E4-E308-4BDD-8444-6F2484DFCB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Year 1" sheetId="1" r:id="rId1"/>
    <sheet name="Year 2" sheetId="2" r:id="rId2"/>
    <sheet name="Factors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" i="3" l="1"/>
  <c r="M40" i="2"/>
  <c r="I4" i="2"/>
  <c r="J4" i="2"/>
  <c r="K4" i="2"/>
  <c r="I5" i="2"/>
  <c r="J5" i="2"/>
  <c r="K5" i="2"/>
  <c r="K6" i="2"/>
  <c r="I6" i="2"/>
  <c r="J6" i="2"/>
  <c r="K7" i="2"/>
  <c r="J7" i="2"/>
  <c r="K8" i="2"/>
  <c r="J8" i="2"/>
  <c r="K9" i="2"/>
  <c r="J9" i="2"/>
  <c r="K10" i="2"/>
  <c r="J10" i="2"/>
  <c r="K11" i="2"/>
  <c r="J11" i="2"/>
  <c r="K12" i="2"/>
  <c r="J12" i="2"/>
  <c r="K13" i="2"/>
  <c r="J13" i="2"/>
  <c r="K14" i="2"/>
  <c r="J14" i="2"/>
  <c r="K15" i="2"/>
  <c r="J15" i="2"/>
  <c r="K16" i="2"/>
  <c r="J16" i="2"/>
  <c r="K17" i="2"/>
  <c r="J17" i="2"/>
  <c r="K18" i="2"/>
  <c r="J18" i="2"/>
  <c r="K19" i="2"/>
  <c r="J19" i="2"/>
  <c r="K20" i="2"/>
  <c r="J20" i="2"/>
  <c r="K21" i="2"/>
  <c r="J21" i="2"/>
  <c r="K22" i="2"/>
  <c r="J22" i="2"/>
  <c r="K23" i="2"/>
  <c r="J23" i="2"/>
  <c r="K24" i="2"/>
  <c r="J24" i="2"/>
  <c r="K25" i="2"/>
  <c r="J25" i="2"/>
  <c r="K26" i="2"/>
  <c r="J26" i="2"/>
  <c r="K27" i="2"/>
  <c r="J27" i="2"/>
  <c r="K28" i="2"/>
  <c r="J28" i="2"/>
  <c r="K29" i="2"/>
  <c r="J29" i="2"/>
  <c r="K30" i="2"/>
  <c r="J30" i="2"/>
  <c r="K31" i="2"/>
  <c r="J31" i="2"/>
  <c r="K32" i="2"/>
  <c r="J32" i="2"/>
  <c r="K33" i="2"/>
  <c r="J33" i="2"/>
  <c r="K34" i="2"/>
  <c r="J34" i="2"/>
  <c r="K35" i="2"/>
  <c r="K36" i="2"/>
  <c r="K40" i="2"/>
  <c r="B38" i="2"/>
  <c r="D38" i="2"/>
  <c r="F38" i="2"/>
  <c r="J4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40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40" i="2"/>
  <c r="G40" i="2"/>
  <c r="F40" i="2"/>
  <c r="E40" i="2"/>
  <c r="D40" i="2"/>
  <c r="C40" i="2"/>
  <c r="B40" i="2"/>
  <c r="M39" i="2"/>
  <c r="N39" i="2"/>
  <c r="K39" i="2"/>
  <c r="B37" i="2"/>
  <c r="D37" i="2"/>
  <c r="F37" i="2"/>
  <c r="J39" i="2"/>
  <c r="I39" i="2"/>
  <c r="H39" i="2"/>
  <c r="G39" i="2"/>
  <c r="F39" i="2"/>
  <c r="E39" i="2"/>
  <c r="D39" i="2"/>
  <c r="C39" i="2"/>
  <c r="B39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J36" i="2"/>
  <c r="M36" i="2"/>
  <c r="M38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J35" i="2"/>
  <c r="L35" i="2"/>
  <c r="L36" i="2"/>
  <c r="L38" i="2"/>
  <c r="K38" i="2"/>
  <c r="J38" i="2"/>
  <c r="I38" i="2"/>
  <c r="H38" i="2"/>
  <c r="G38" i="2"/>
  <c r="E38" i="2"/>
  <c r="C38" i="2"/>
  <c r="M37" i="2"/>
  <c r="L37" i="2"/>
  <c r="K37" i="2"/>
  <c r="J37" i="2"/>
  <c r="I37" i="2"/>
  <c r="H37" i="2"/>
  <c r="G37" i="2"/>
  <c r="E37" i="2"/>
  <c r="C37" i="2"/>
  <c r="N36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M40" i="1"/>
  <c r="I4" i="1"/>
  <c r="J4" i="1"/>
  <c r="K4" i="1"/>
  <c r="I5" i="1"/>
  <c r="J5" i="1"/>
  <c r="K5" i="1"/>
  <c r="K6" i="1"/>
  <c r="J6" i="1"/>
  <c r="K7" i="1"/>
  <c r="J7" i="1"/>
  <c r="K8" i="1"/>
  <c r="J8" i="1"/>
  <c r="K9" i="1"/>
  <c r="J9" i="1"/>
  <c r="K10" i="1"/>
  <c r="J10" i="1"/>
  <c r="K11" i="1"/>
  <c r="J11" i="1"/>
  <c r="K12" i="1"/>
  <c r="J12" i="1"/>
  <c r="K13" i="1"/>
  <c r="J13" i="1"/>
  <c r="K14" i="1"/>
  <c r="J14" i="1"/>
  <c r="K15" i="1"/>
  <c r="J15" i="1"/>
  <c r="K16" i="1"/>
  <c r="J16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K36" i="1"/>
  <c r="K40" i="1"/>
  <c r="B38" i="1"/>
  <c r="D38" i="1"/>
  <c r="F38" i="1"/>
  <c r="J40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4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40" i="1"/>
  <c r="G40" i="1"/>
  <c r="F40" i="1"/>
  <c r="E40" i="1"/>
  <c r="D40" i="1"/>
  <c r="C40" i="1"/>
  <c r="B40" i="1"/>
  <c r="M39" i="1"/>
  <c r="N39" i="1"/>
  <c r="K39" i="1"/>
  <c r="B37" i="1"/>
  <c r="D37" i="1"/>
  <c r="F37" i="1"/>
  <c r="J39" i="1"/>
  <c r="I39" i="1"/>
  <c r="H39" i="1"/>
  <c r="G39" i="1"/>
  <c r="F39" i="1"/>
  <c r="E39" i="1"/>
  <c r="D39" i="1"/>
  <c r="C39" i="1"/>
  <c r="B39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J36" i="1"/>
  <c r="M36" i="1"/>
  <c r="M38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J35" i="1"/>
  <c r="L35" i="1"/>
  <c r="L36" i="1"/>
  <c r="L38" i="1"/>
  <c r="K38" i="1"/>
  <c r="J38" i="1"/>
  <c r="I38" i="1"/>
  <c r="H38" i="1"/>
  <c r="G38" i="1"/>
  <c r="E38" i="1"/>
  <c r="C38" i="1"/>
  <c r="M37" i="1"/>
  <c r="L37" i="1"/>
  <c r="K37" i="1"/>
  <c r="J37" i="1"/>
  <c r="I37" i="1"/>
  <c r="H37" i="1"/>
  <c r="G37" i="1"/>
  <c r="E37" i="1"/>
  <c r="C37" i="1"/>
  <c r="N36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1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This wonderful piece of software was coaxed into existence over period of four years, by Dave McCoy.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8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0 through 60 are a guesstimate.
</t>
        </r>
      </text>
    </comment>
  </commentList>
</comments>
</file>

<file path=xl/sharedStrings.xml><?xml version="1.0" encoding="utf-8"?>
<sst xmlns="http://schemas.openxmlformats.org/spreadsheetml/2006/main" count="56" uniqueCount="29">
  <si>
    <t>Slow</t>
  </si>
  <si>
    <t>Timed</t>
  </si>
  <si>
    <t>Rapid</t>
  </si>
  <si>
    <t>3 Week</t>
  </si>
  <si>
    <t>Date</t>
  </si>
  <si>
    <t>Score</t>
  </si>
  <si>
    <t>X</t>
  </si>
  <si>
    <t>X's</t>
  </si>
  <si>
    <t>Total</t>
  </si>
  <si>
    <t>Tot/2</t>
  </si>
  <si>
    <t>Ave</t>
  </si>
  <si>
    <t>H-score</t>
  </si>
  <si>
    <t>%</t>
  </si>
  <si>
    <t>Classification</t>
  </si>
  <si>
    <t>min</t>
  </si>
  <si>
    <t>max</t>
  </si>
  <si>
    <t>ave</t>
  </si>
  <si>
    <t>std dev.</t>
  </si>
  <si>
    <t>Matches completed</t>
  </si>
  <si>
    <t>Scor</t>
  </si>
  <si>
    <t>Average</t>
  </si>
  <si>
    <t>Factor</t>
  </si>
  <si>
    <t>????</t>
  </si>
  <si>
    <t>Marksman</t>
  </si>
  <si>
    <t>Sharpshooter</t>
  </si>
  <si>
    <t>Expert</t>
  </si>
  <si>
    <t>Master</t>
  </si>
  <si>
    <t>High Master</t>
  </si>
  <si>
    <t>MPL 202X- 202X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</si>
</sst>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"/>
    <numFmt numFmtId="165" formatCode="0.0000000"/>
    <numFmt numFmtId="166" formatCode="0.00000"/>
    <numFmt numFmtId="167" formatCode="0.000000"/>
    <numFmt numFmtId="168" formatCode="0.000"/>
    <numFmt numFmtId="169" formatCode="m/d/yy"/>
    <numFmt numFmtId="170" formatCode="0.0"/>
    <numFmt numFmtId="171" formatCode="0.0%"/>
  </numFmts>
  <fonts count="7" x14ac:knownFonts="1">
    <font>
      <sz val="10"/>
      <name val="Arial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20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2" fillId="0" borderId="0" xfId="0" applyFont="1"/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0" borderId="6" xfId="0" applyBorder="1"/>
    <xf numFmtId="165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left" wrapText="1"/>
    </xf>
    <xf numFmtId="168" fontId="0" fillId="0" borderId="0" xfId="0" applyNumberFormat="1" applyAlignment="1">
      <alignment horizontal="center"/>
    </xf>
    <xf numFmtId="168" fontId="0" fillId="0" borderId="0" xfId="0" applyNumberFormat="1"/>
    <xf numFmtId="164" fontId="0" fillId="0" borderId="6" xfId="0" applyNumberFormat="1" applyBorder="1"/>
    <xf numFmtId="0" fontId="0" fillId="3" borderId="6" xfId="0" applyFill="1" applyBorder="1"/>
    <xf numFmtId="0" fontId="0" fillId="4" borderId="6" xfId="0" applyFill="1" applyBorder="1"/>
    <xf numFmtId="164" fontId="0" fillId="4" borderId="6" xfId="0" applyNumberFormat="1" applyFill="1" applyBorder="1"/>
    <xf numFmtId="0" fontId="0" fillId="5" borderId="6" xfId="0" applyFill="1" applyBorder="1"/>
    <xf numFmtId="164" fontId="0" fillId="6" borderId="6" xfId="0" applyNumberForma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8" xfId="0" applyFill="1" applyBorder="1"/>
    <xf numFmtId="0" fontId="0" fillId="3" borderId="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4" borderId="7" xfId="0" applyFill="1" applyBorder="1"/>
    <xf numFmtId="0" fontId="0" fillId="4" borderId="12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2" xfId="0" applyFill="1" applyBorder="1"/>
    <xf numFmtId="164" fontId="0" fillId="4" borderId="2" xfId="0" applyNumberFormat="1" applyFill="1" applyBorder="1"/>
    <xf numFmtId="0" fontId="0" fillId="4" borderId="9" xfId="0" applyFill="1" applyBorder="1"/>
    <xf numFmtId="0" fontId="0" fillId="4" borderId="13" xfId="0" applyFill="1" applyBorder="1"/>
    <xf numFmtId="164" fontId="0" fillId="4" borderId="3" xfId="0" applyNumberFormat="1" applyFill="1" applyBorder="1"/>
    <xf numFmtId="0" fontId="0" fillId="5" borderId="7" xfId="0" applyFill="1" applyBorder="1"/>
    <xf numFmtId="0" fontId="0" fillId="5" borderId="12" xfId="0" applyFill="1" applyBorder="1"/>
    <xf numFmtId="164" fontId="0" fillId="5" borderId="1" xfId="0" applyNumberFormat="1" applyFill="1" applyBorder="1"/>
    <xf numFmtId="0" fontId="0" fillId="5" borderId="8" xfId="0" applyFill="1" applyBorder="1"/>
    <xf numFmtId="164" fontId="0" fillId="5" borderId="2" xfId="0" applyNumberFormat="1" applyFill="1" applyBorder="1"/>
    <xf numFmtId="0" fontId="0" fillId="5" borderId="9" xfId="0" applyFill="1" applyBorder="1"/>
    <xf numFmtId="0" fontId="0" fillId="5" borderId="13" xfId="0" applyFill="1" applyBorder="1"/>
    <xf numFmtId="164" fontId="0" fillId="5" borderId="3" xfId="0" applyNumberFormat="1" applyFill="1" applyBorder="1"/>
    <xf numFmtId="0" fontId="0" fillId="6" borderId="7" xfId="0" applyFill="1" applyBorder="1"/>
    <xf numFmtId="164" fontId="0" fillId="6" borderId="12" xfId="0" applyNumberFormat="1" applyFill="1" applyBorder="1"/>
    <xf numFmtId="164" fontId="0" fillId="6" borderId="1" xfId="0" applyNumberFormat="1" applyFill="1" applyBorder="1"/>
    <xf numFmtId="0" fontId="0" fillId="6" borderId="8" xfId="0" applyFill="1" applyBorder="1"/>
    <xf numFmtId="164" fontId="0" fillId="6" borderId="2" xfId="0" applyNumberFormat="1" applyFill="1" applyBorder="1"/>
    <xf numFmtId="0" fontId="0" fillId="6" borderId="9" xfId="0" applyFill="1" applyBorder="1"/>
    <xf numFmtId="164" fontId="0" fillId="6" borderId="13" xfId="0" applyNumberFormat="1" applyFill="1" applyBorder="1"/>
    <xf numFmtId="164" fontId="0" fillId="6" borderId="3" xfId="0" applyNumberFormat="1" applyFill="1" applyBorder="1"/>
    <xf numFmtId="0" fontId="0" fillId="3" borderId="14" xfId="0" applyFill="1" applyBorder="1"/>
    <xf numFmtId="0" fontId="0" fillId="3" borderId="15" xfId="0" applyFill="1" applyBorder="1"/>
    <xf numFmtId="164" fontId="0" fillId="0" borderId="12" xfId="0" applyNumberFormat="1" applyBorder="1"/>
    <xf numFmtId="164" fontId="0" fillId="0" borderId="13" xfId="0" applyNumberFormat="1" applyBorder="1"/>
    <xf numFmtId="0" fontId="0" fillId="7" borderId="0" xfId="0" applyFill="1"/>
    <xf numFmtId="164" fontId="0" fillId="7" borderId="0" xfId="0" applyNumberFormat="1" applyFill="1"/>
    <xf numFmtId="0" fontId="3" fillId="0" borderId="0" xfId="0" applyFont="1"/>
    <xf numFmtId="0" fontId="2" fillId="0" borderId="1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6" xfId="0" applyFont="1" applyFill="1" applyBorder="1" applyProtection="1">
      <protection locked="0"/>
    </xf>
    <xf numFmtId="0" fontId="2" fillId="0" borderId="6" xfId="0" applyFont="1" applyBorder="1"/>
    <xf numFmtId="168" fontId="2" fillId="0" borderId="6" xfId="0" applyNumberFormat="1" applyFont="1" applyBorder="1"/>
    <xf numFmtId="164" fontId="2" fillId="0" borderId="6" xfId="0" applyNumberFormat="1" applyFont="1" applyBorder="1"/>
    <xf numFmtId="169" fontId="0" fillId="4" borderId="6" xfId="0" applyNumberFormat="1" applyFill="1" applyBorder="1" applyProtection="1">
      <protection locked="0"/>
    </xf>
    <xf numFmtId="1" fontId="2" fillId="0" borderId="6" xfId="0" applyNumberFormat="1" applyFont="1" applyBorder="1"/>
    <xf numFmtId="1" fontId="2" fillId="0" borderId="11" xfId="0" applyNumberFormat="1" applyFont="1" applyBorder="1"/>
    <xf numFmtId="1" fontId="2" fillId="0" borderId="15" xfId="0" applyNumberFormat="1" applyFont="1" applyBorder="1"/>
    <xf numFmtId="1" fontId="0" fillId="0" borderId="0" xfId="0" applyNumberFormat="1"/>
    <xf numFmtId="0" fontId="0" fillId="2" borderId="15" xfId="0" applyFill="1" applyBorder="1"/>
    <xf numFmtId="0" fontId="0" fillId="8" borderId="6" xfId="0" applyFill="1" applyBorder="1"/>
    <xf numFmtId="168" fontId="0" fillId="8" borderId="6" xfId="0" applyNumberFormat="1" applyFill="1" applyBorder="1"/>
    <xf numFmtId="0" fontId="0" fillId="2" borderId="6" xfId="0" applyFill="1" applyBorder="1"/>
    <xf numFmtId="2" fontId="0" fillId="2" borderId="6" xfId="0" applyNumberFormat="1" applyFill="1" applyBorder="1"/>
    <xf numFmtId="170" fontId="0" fillId="2" borderId="6" xfId="0" applyNumberFormat="1" applyFill="1" applyBorder="1"/>
    <xf numFmtId="170" fontId="0" fillId="2" borderId="18" xfId="0" applyNumberFormat="1" applyFill="1" applyBorder="1"/>
    <xf numFmtId="170" fontId="0" fillId="0" borderId="6" xfId="0" applyNumberFormat="1" applyBorder="1"/>
    <xf numFmtId="0" fontId="0" fillId="7" borderId="6" xfId="0" applyFill="1" applyBorder="1"/>
    <xf numFmtId="170" fontId="0" fillId="8" borderId="6" xfId="0" applyNumberFormat="1" applyFill="1" applyBorder="1"/>
    <xf numFmtId="10" fontId="0" fillId="0" borderId="0" xfId="0" applyNumberFormat="1"/>
    <xf numFmtId="0" fontId="0" fillId="0" borderId="0" xfId="0" applyNumberFormat="1"/>
    <xf numFmtId="14" fontId="0" fillId="9" borderId="7" xfId="0" applyNumberFormat="1" applyFill="1" applyBorder="1" applyProtection="1">
      <protection locked="0"/>
    </xf>
    <xf numFmtId="0" fontId="4" fillId="9" borderId="6" xfId="0" applyFont="1" applyFill="1" applyBorder="1" applyProtection="1">
      <protection locked="0"/>
    </xf>
    <xf numFmtId="14" fontId="0" fillId="9" borderId="6" xfId="0" applyNumberFormat="1" applyFill="1" applyBorder="1" applyProtection="1">
      <protection locked="0"/>
    </xf>
    <xf numFmtId="169" fontId="0" fillId="9" borderId="6" xfId="0" applyNumberFormat="1" applyFill="1" applyBorder="1" applyProtection="1">
      <protection locked="0"/>
    </xf>
    <xf numFmtId="14" fontId="0" fillId="9" borderId="19" xfId="0" applyNumberFormat="1" applyFill="1" applyBorder="1" applyProtection="1">
      <protection locked="0"/>
    </xf>
    <xf numFmtId="0" fontId="4" fillId="9" borderId="19" xfId="0" applyFont="1" applyFill="1" applyBorder="1" applyProtection="1">
      <protection locked="0"/>
    </xf>
    <xf numFmtId="0" fontId="2" fillId="9" borderId="6" xfId="0" applyFont="1" applyFill="1" applyBorder="1" applyProtection="1">
      <protection locked="0"/>
    </xf>
    <xf numFmtId="0" fontId="2" fillId="9" borderId="15" xfId="0" applyFont="1" applyFill="1" applyBorder="1" applyProtection="1">
      <protection locked="0"/>
    </xf>
    <xf numFmtId="0" fontId="2" fillId="9" borderId="11" xfId="0" applyFont="1" applyFill="1" applyBorder="1" applyProtection="1">
      <protection locked="0"/>
    </xf>
    <xf numFmtId="0" fontId="4" fillId="9" borderId="6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171" fontId="0" fillId="0" borderId="6" xfId="0" applyNumberFormat="1" applyBorder="1"/>
    <xf numFmtId="169" fontId="0" fillId="9" borderId="11" xfId="0" applyNumberFormat="1" applyFill="1" applyBorder="1" applyProtection="1">
      <protection locked="0"/>
    </xf>
    <xf numFmtId="0" fontId="2" fillId="0" borderId="11" xfId="0" applyFont="1" applyBorder="1"/>
    <xf numFmtId="168" fontId="2" fillId="0" borderId="11" xfId="0" applyNumberFormat="1" applyFont="1" applyBorder="1"/>
    <xf numFmtId="0" fontId="0" fillId="0" borderId="11" xfId="0" applyBorder="1"/>
    <xf numFmtId="0" fontId="0" fillId="2" borderId="21" xfId="0" applyFill="1" applyBorder="1"/>
    <xf numFmtId="0" fontId="0" fillId="2" borderId="22" xfId="0" applyFill="1" applyBorder="1"/>
    <xf numFmtId="0" fontId="0" fillId="8" borderId="22" xfId="0" applyFill="1" applyBorder="1"/>
    <xf numFmtId="168" fontId="0" fillId="8" borderId="22" xfId="0" applyNumberFormat="1" applyFill="1" applyBorder="1"/>
    <xf numFmtId="0" fontId="0" fillId="0" borderId="23" xfId="0" applyBorder="1"/>
    <xf numFmtId="0" fontId="0" fillId="2" borderId="24" xfId="0" applyFill="1" applyBorder="1"/>
    <xf numFmtId="0" fontId="0" fillId="0" borderId="25" xfId="0" applyBorder="1"/>
    <xf numFmtId="0" fontId="2" fillId="0" borderId="25" xfId="0" applyFont="1" applyBorder="1"/>
    <xf numFmtId="0" fontId="0" fillId="2" borderId="26" xfId="0" applyFill="1" applyBorder="1"/>
    <xf numFmtId="170" fontId="0" fillId="2" borderId="27" xfId="0" applyNumberFormat="1" applyFill="1" applyBorder="1"/>
    <xf numFmtId="170" fontId="0" fillId="0" borderId="27" xfId="0" applyNumberFormat="1" applyBorder="1"/>
    <xf numFmtId="0" fontId="0" fillId="7" borderId="27" xfId="0" applyFill="1" applyBorder="1"/>
    <xf numFmtId="170" fontId="0" fillId="8" borderId="27" xfId="0" applyNumberFormat="1" applyFill="1" applyBorder="1"/>
    <xf numFmtId="0" fontId="0" fillId="0" borderId="27" xfId="0" applyBorder="1"/>
    <xf numFmtId="0" fontId="0" fillId="0" borderId="28" xfId="0" applyBorder="1"/>
    <xf numFmtId="0" fontId="0" fillId="0" borderId="22" xfId="0" applyBorder="1"/>
    <xf numFmtId="0" fontId="2" fillId="0" borderId="15" xfId="0" applyFont="1" applyBorder="1" applyAlignment="1">
      <alignment horizontal="center"/>
    </xf>
    <xf numFmtId="0" fontId="5" fillId="0" borderId="20" xfId="0" applyFont="1" applyBorder="1"/>
    <xf numFmtId="0" fontId="2" fillId="0" borderId="11" xfId="0" applyFont="1" applyBorder="1" applyAlignment="1">
      <alignment horizontal="center"/>
    </xf>
    <xf numFmtId="2" fontId="0" fillId="2" borderId="15" xfId="0" applyNumberFormat="1" applyFill="1" applyBorder="1"/>
    <xf numFmtId="170" fontId="0" fillId="2" borderId="15" xfId="0" applyNumberFormat="1" applyFill="1" applyBorder="1"/>
    <xf numFmtId="170" fontId="0" fillId="2" borderId="17" xfId="0" applyNumberFormat="1" applyFill="1" applyBorder="1"/>
    <xf numFmtId="170" fontId="0" fillId="0" borderId="15" xfId="0" applyNumberFormat="1" applyBorder="1"/>
    <xf numFmtId="0" fontId="0" fillId="7" borderId="15" xfId="0" applyFill="1" applyBorder="1"/>
    <xf numFmtId="0" fontId="6" fillId="0" borderId="6" xfId="0" applyFont="1" applyBorder="1"/>
    <xf numFmtId="0" fontId="4" fillId="8" borderId="6" xfId="0" applyFont="1" applyFill="1" applyBorder="1"/>
    <xf numFmtId="168" fontId="4" fillId="8" borderId="6" xfId="0" applyNumberFormat="1" applyFont="1" applyFill="1" applyBorder="1"/>
    <xf numFmtId="0" fontId="4" fillId="0" borderId="6" xfId="0" applyFont="1" applyBorder="1"/>
    <xf numFmtId="170" fontId="4" fillId="8" borderId="6" xfId="0" applyNumberFormat="1" applyFont="1" applyFill="1" applyBorder="1"/>
    <xf numFmtId="171" fontId="4" fillId="0" borderId="6" xfId="0" applyNumberFormat="1" applyFont="1" applyBorder="1"/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Series Scores</a:t>
            </a:r>
          </a:p>
        </c:rich>
      </c:tx>
      <c:layout>
        <c:manualLayout>
          <c:xMode val="edge"/>
          <c:yMode val="edge"/>
          <c:x val="0.42153284671532848"/>
          <c:y val="2.768166089965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69343065693431E-2"/>
          <c:y val="0.1245674740484429"/>
          <c:w val="0.7007299270072993"/>
          <c:h val="0.70242214532871972"/>
        </c:manualLayout>
      </c:layout>
      <c:lineChart>
        <c:grouping val="standard"/>
        <c:varyColors val="0"/>
        <c:ser>
          <c:idx val="0"/>
          <c:order val="0"/>
          <c:tx>
            <c:strRef>
              <c:f>'Year 1'!$B$3</c:f>
              <c:strCache>
                <c:ptCount val="1"/>
                <c:pt idx="0">
                  <c:v>Score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'Year 1'!$A$4:$A$36</c:f>
              <c:numCache>
                <c:formatCode>m/d/yyyy</c:formatCode>
                <c:ptCount val="33"/>
                <c:pt idx="0">
                  <c:v>44655</c:v>
                </c:pt>
                <c:pt idx="1">
                  <c:v>44662</c:v>
                </c:pt>
              </c:numCache>
            </c:numRef>
          </c:cat>
          <c:val>
            <c:numRef>
              <c:f>'Year 1'!$B$4:$B$36</c:f>
              <c:numCache>
                <c:formatCode>General</c:formatCode>
                <c:ptCount val="33"/>
                <c:pt idx="0">
                  <c:v>160</c:v>
                </c:pt>
                <c:pt idx="1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E7-4D0D-882A-946494556849}"/>
            </c:ext>
          </c:extLst>
        </c:ser>
        <c:ser>
          <c:idx val="1"/>
          <c:order val="1"/>
          <c:tx>
            <c:strRef>
              <c:f>'Year 1'!$D$3</c:f>
              <c:strCache>
                <c:ptCount val="1"/>
                <c:pt idx="0">
                  <c:v>Score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'Year 1'!$A$4:$A$36</c:f>
              <c:numCache>
                <c:formatCode>m/d/yyyy</c:formatCode>
                <c:ptCount val="33"/>
                <c:pt idx="0">
                  <c:v>44655</c:v>
                </c:pt>
                <c:pt idx="1">
                  <c:v>44662</c:v>
                </c:pt>
              </c:numCache>
            </c:numRef>
          </c:cat>
          <c:val>
            <c:numRef>
              <c:f>'Year 1'!$D$4:$D$36</c:f>
              <c:numCache>
                <c:formatCode>General</c:formatCode>
                <c:ptCount val="33"/>
                <c:pt idx="0">
                  <c:v>180</c:v>
                </c:pt>
                <c:pt idx="1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E7-4D0D-882A-946494556849}"/>
            </c:ext>
          </c:extLst>
        </c:ser>
        <c:ser>
          <c:idx val="2"/>
          <c:order val="2"/>
          <c:tx>
            <c:strRef>
              <c:f>'Year 1'!$F$3</c:f>
              <c:strCache>
                <c:ptCount val="1"/>
                <c:pt idx="0">
                  <c:v>Score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'Year 1'!$A$4:$A$36</c:f>
              <c:numCache>
                <c:formatCode>m/d/yyyy</c:formatCode>
                <c:ptCount val="33"/>
                <c:pt idx="0">
                  <c:v>44655</c:v>
                </c:pt>
                <c:pt idx="1">
                  <c:v>44662</c:v>
                </c:pt>
              </c:numCache>
            </c:numRef>
          </c:cat>
          <c:val>
            <c:numRef>
              <c:f>'Year 1'!$F$4:$F$36</c:f>
              <c:numCache>
                <c:formatCode>General</c:formatCode>
                <c:ptCount val="33"/>
                <c:pt idx="0">
                  <c:v>170</c:v>
                </c:pt>
                <c:pt idx="1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E7-4D0D-882A-946494556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921464"/>
        <c:axId val="276918720"/>
      </c:lineChart>
      <c:dateAx>
        <c:axId val="276921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45437956204379559"/>
              <c:y val="0.93425605536332179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1"/>
        <c:majorTickMark val="out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918720"/>
        <c:crosses val="autoZero"/>
        <c:auto val="1"/>
        <c:lblOffset val="100"/>
        <c:baseTimeUnit val="years"/>
        <c:majorUnit val="2"/>
        <c:minorUnit val="1"/>
      </c:dateAx>
      <c:valAx>
        <c:axId val="27691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Scores</a:t>
                </a:r>
              </a:p>
            </c:rich>
          </c:tx>
          <c:layout>
            <c:manualLayout>
              <c:xMode val="edge"/>
              <c:yMode val="edge"/>
              <c:x val="2.9197080291970802E-2"/>
              <c:y val="0.4377162629757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921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21897810218978"/>
          <c:y val="0.42041522491349481"/>
          <c:w val="0.13321167883211679"/>
          <c:h val="0.110726643598615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Score</a:t>
            </a:r>
          </a:p>
        </c:rich>
      </c:tx>
      <c:layout>
        <c:manualLayout>
          <c:xMode val="edge"/>
          <c:yMode val="edge"/>
          <c:x val="0.43613138686131386"/>
          <c:y val="2.768166089965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8686131386862"/>
          <c:y val="0.1245674740484429"/>
          <c:w val="0.71167883211678828"/>
          <c:h val="0.70242214532871972"/>
        </c:manualLayout>
      </c:layout>
      <c:lineChart>
        <c:grouping val="standard"/>
        <c:varyColors val="0"/>
        <c:ser>
          <c:idx val="0"/>
          <c:order val="0"/>
          <c:tx>
            <c:strRef>
              <c:f>'Year 1'!$I$3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'Year 1'!$A$4:$A$36</c:f>
              <c:numCache>
                <c:formatCode>m/d/yyyy</c:formatCode>
                <c:ptCount val="33"/>
                <c:pt idx="0">
                  <c:v>44655</c:v>
                </c:pt>
                <c:pt idx="1">
                  <c:v>44662</c:v>
                </c:pt>
              </c:numCache>
            </c:numRef>
          </c:cat>
          <c:val>
            <c:numRef>
              <c:f>'Year 1'!$I$4:$I$36</c:f>
              <c:numCache>
                <c:formatCode>General</c:formatCode>
                <c:ptCount val="33"/>
                <c:pt idx="0">
                  <c:v>510</c:v>
                </c:pt>
                <c:pt idx="1">
                  <c:v>495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  <c:pt idx="22" formatCode="0">
                  <c:v>0</c:v>
                </c:pt>
                <c:pt idx="23" formatCode="0">
                  <c:v>0</c:v>
                </c:pt>
                <c:pt idx="24" formatCode="0">
                  <c:v>0</c:v>
                </c:pt>
                <c:pt idx="25" formatCode="0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B-4128-9ADA-1C03345E2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919112"/>
        <c:axId val="276919504"/>
      </c:lineChart>
      <c:dateAx>
        <c:axId val="276919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Score</a:t>
                </a:r>
              </a:p>
            </c:rich>
          </c:tx>
          <c:layout>
            <c:manualLayout>
              <c:xMode val="edge"/>
              <c:yMode val="edge"/>
              <c:x val="0.45255474452554745"/>
              <c:y val="0.93425605536332179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1"/>
        <c:majorTickMark val="out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919504"/>
        <c:crosses val="autoZero"/>
        <c:auto val="1"/>
        <c:lblOffset val="100"/>
        <c:baseTimeUnit val="years"/>
        <c:majorUnit val="2"/>
        <c:minorUnit val="1"/>
      </c:dateAx>
      <c:valAx>
        <c:axId val="27691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2.9197080291970802E-2"/>
              <c:y val="0.44982698961937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919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313868613138689"/>
          <c:y val="0.45674740484429066"/>
          <c:w val="0.12226277372262774"/>
          <c:h val="3.80622837370242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1</xdr:row>
      <xdr:rowOff>104775</xdr:rowOff>
    </xdr:from>
    <xdr:to>
      <xdr:col>23</xdr:col>
      <xdr:colOff>57150</xdr:colOff>
      <xdr:row>35</xdr:row>
      <xdr:rowOff>104775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333375</xdr:colOff>
      <xdr:row>36</xdr:row>
      <xdr:rowOff>152400</xdr:rowOff>
    </xdr:from>
    <xdr:to>
      <xdr:col>23</xdr:col>
      <xdr:colOff>285750</xdr:colOff>
      <xdr:row>70</xdr:row>
      <xdr:rowOff>152400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3"/>
  <sheetViews>
    <sheetView tabSelected="1" topLeftCell="A4" workbookViewId="0">
      <selection activeCell="D12" sqref="D12"/>
    </sheetView>
  </sheetViews>
  <sheetFormatPr defaultRowHeight="12.75" x14ac:dyDescent="0.2"/>
  <cols>
    <col min="1" max="1" width="10" customWidth="1"/>
    <col min="2" max="2" width="7" customWidth="1"/>
    <col min="3" max="3" width="3.5703125" bestFit="1" customWidth="1"/>
    <col min="4" max="4" width="7" customWidth="1"/>
    <col min="5" max="5" width="3.5703125" bestFit="1" customWidth="1"/>
    <col min="6" max="6" width="7" customWidth="1"/>
    <col min="7" max="7" width="3.5703125" bestFit="1" customWidth="1"/>
    <col min="8" max="8" width="5.5703125" customWidth="1"/>
    <col min="9" max="9" width="8.28515625" customWidth="1"/>
    <col min="11" max="11" width="8.85546875" customWidth="1"/>
    <col min="12" max="12" width="11" customWidth="1"/>
    <col min="13" max="13" width="12" bestFit="1" customWidth="1"/>
    <col min="14" max="14" width="17.5703125" bestFit="1" customWidth="1"/>
    <col min="15" max="15" width="20" customWidth="1"/>
    <col min="16" max="16" width="5" customWidth="1"/>
    <col min="17" max="17" width="7" customWidth="1"/>
    <col min="18" max="18" width="6" customWidth="1"/>
    <col min="19" max="19" width="4" customWidth="1"/>
    <col min="20" max="20" width="10" customWidth="1"/>
    <col min="21" max="23" width="9" customWidth="1"/>
  </cols>
  <sheetData>
    <row r="1" spans="1:14" ht="20.85" customHeight="1" thickBot="1" x14ac:dyDescent="0.35">
      <c r="A1" s="133" t="s">
        <v>28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2.75" customHeight="1" thickTop="1" thickBot="1" x14ac:dyDescent="0.25">
      <c r="B2" s="62" t="s">
        <v>0</v>
      </c>
      <c r="C2" s="63"/>
      <c r="D2" s="62" t="s">
        <v>1</v>
      </c>
      <c r="E2" s="63"/>
      <c r="F2" s="62" t="s">
        <v>2</v>
      </c>
      <c r="G2" s="1"/>
      <c r="K2" s="120" t="s">
        <v>3</v>
      </c>
    </row>
    <row r="3" spans="1:14" ht="12.75" customHeight="1" thickBot="1" x14ac:dyDescent="0.25">
      <c r="A3" s="64" t="s">
        <v>4</v>
      </c>
      <c r="B3" s="65" t="s">
        <v>5</v>
      </c>
      <c r="C3" s="65" t="s">
        <v>6</v>
      </c>
      <c r="D3" s="65" t="s">
        <v>5</v>
      </c>
      <c r="E3" s="65" t="s">
        <v>6</v>
      </c>
      <c r="F3" s="65" t="s">
        <v>5</v>
      </c>
      <c r="G3" s="65" t="s">
        <v>6</v>
      </c>
      <c r="H3" s="65" t="s">
        <v>7</v>
      </c>
      <c r="I3" s="65" t="s">
        <v>8</v>
      </c>
      <c r="J3" s="65" t="s">
        <v>9</v>
      </c>
      <c r="K3" s="119" t="s">
        <v>10</v>
      </c>
      <c r="L3" s="65" t="s">
        <v>11</v>
      </c>
      <c r="M3" s="65" t="s">
        <v>12</v>
      </c>
      <c r="N3" s="65" t="s">
        <v>13</v>
      </c>
    </row>
    <row r="4" spans="1:14" ht="12.75" customHeight="1" x14ac:dyDescent="0.2">
      <c r="A4" s="87">
        <v>44655</v>
      </c>
      <c r="B4" s="96">
        <v>160</v>
      </c>
      <c r="C4" s="96">
        <v>1</v>
      </c>
      <c r="D4" s="96">
        <v>180</v>
      </c>
      <c r="E4" s="96">
        <v>1</v>
      </c>
      <c r="F4" s="96">
        <v>170</v>
      </c>
      <c r="G4" s="96">
        <v>0</v>
      </c>
      <c r="H4" s="67">
        <f t="shared" ref="H4:H36" si="0">IF(ISBLANK(B4),"",C4+E4+G4)</f>
        <v>2</v>
      </c>
      <c r="I4" s="67">
        <f t="shared" ref="I4:I36" si="1">IF(ISBLANK(B4),"",B4+D4+F4)</f>
        <v>510</v>
      </c>
      <c r="J4" s="67">
        <f t="shared" ref="J4:J36" si="2">IF(ISBLANK(B4),"",INT(I4/2))</f>
        <v>255</v>
      </c>
      <c r="K4" s="67">
        <f>IF(ISNUMBER(J4),J4,"")</f>
        <v>255</v>
      </c>
      <c r="L4" s="68">
        <f>IF(ISNUMBER(J4),J4+(300-J4)*VLOOKUP(K4,Factors!$A$2:$B$302,2,TRUE()),"")</f>
        <v>286.24799999999999</v>
      </c>
      <c r="M4" s="69">
        <f t="shared" ref="M4:M34" si="3">IF(ISNUMBER(J4),I4/600,"")</f>
        <v>0.85</v>
      </c>
      <c r="N4" s="9" t="str">
        <f t="shared" ref="N4:N34" si="4">IF(ISNUMBER(M4),IF(M4&lt;0.85,"Marksman",IF(M4&lt;0.9,"Sharpshooter",IF(M4&lt;0.95,"Expert",IF(M4&lt;0.97,"Master","High Master")))),"")</f>
        <v>Sharpshooter</v>
      </c>
    </row>
    <row r="5" spans="1:14" ht="12.75" customHeight="1" x14ac:dyDescent="0.2">
      <c r="A5" s="89">
        <v>44662</v>
      </c>
      <c r="B5" s="96">
        <v>155</v>
      </c>
      <c r="C5" s="96">
        <v>2</v>
      </c>
      <c r="D5" s="96">
        <v>175</v>
      </c>
      <c r="E5" s="96">
        <v>2</v>
      </c>
      <c r="F5" s="96">
        <v>165</v>
      </c>
      <c r="G5" s="96">
        <v>1</v>
      </c>
      <c r="H5" s="67">
        <f t="shared" si="0"/>
        <v>5</v>
      </c>
      <c r="I5" s="67">
        <f t="shared" si="1"/>
        <v>495</v>
      </c>
      <c r="J5" s="67">
        <f t="shared" si="2"/>
        <v>247</v>
      </c>
      <c r="K5" s="67">
        <f>IF(ISNUMBER(J5),J4,"")</f>
        <v>255</v>
      </c>
      <c r="L5" s="68">
        <f>IF(ISNUMBER(J5),J5+(300-J5)*VLOOKUP(K5,Factors!$A$2:$B$302,2,TRUE()),"")</f>
        <v>283.8032</v>
      </c>
      <c r="M5" s="69">
        <f t="shared" si="3"/>
        <v>0.82499999999999996</v>
      </c>
      <c r="N5" s="9" t="str">
        <f t="shared" si="4"/>
        <v>Marksman</v>
      </c>
    </row>
    <row r="6" spans="1:14" ht="12.75" customHeight="1" x14ac:dyDescent="0.2">
      <c r="A6" s="90"/>
      <c r="B6" s="96"/>
      <c r="C6" s="96"/>
      <c r="D6" s="96"/>
      <c r="E6" s="96"/>
      <c r="F6" s="96"/>
      <c r="G6" s="96"/>
      <c r="H6" s="71" t="str">
        <f t="shared" si="0"/>
        <v/>
      </c>
      <c r="I6" s="71" t="str">
        <f t="shared" si="1"/>
        <v/>
      </c>
      <c r="J6" s="67" t="str">
        <f t="shared" si="2"/>
        <v/>
      </c>
      <c r="K6" s="67">
        <f>IF(ISNUMBER(J5),INT(AVERAGE(J4:J5)),"")</f>
        <v>251</v>
      </c>
      <c r="L6" s="68" t="str">
        <f>IF(ISNUMBER(J6),J6+(300-J6)*VLOOKUP(K6,Factors!$A$2:$B$302,2,TRUE()),"")</f>
        <v/>
      </c>
      <c r="M6" s="69" t="str">
        <f t="shared" si="3"/>
        <v/>
      </c>
      <c r="N6" s="9" t="str">
        <f t="shared" si="4"/>
        <v/>
      </c>
    </row>
    <row r="7" spans="1:14" ht="12.75" customHeight="1" x14ac:dyDescent="0.2">
      <c r="A7" s="90"/>
      <c r="B7" s="96"/>
      <c r="C7" s="96"/>
      <c r="D7" s="96"/>
      <c r="E7" s="96"/>
      <c r="F7" s="96"/>
      <c r="G7" s="96"/>
      <c r="H7" s="71" t="str">
        <f t="shared" si="0"/>
        <v/>
      </c>
      <c r="I7" s="71" t="str">
        <f t="shared" si="1"/>
        <v/>
      </c>
      <c r="J7" s="67" t="str">
        <f t="shared" si="2"/>
        <v/>
      </c>
      <c r="K7" s="67" t="str">
        <f t="shared" ref="K7:K35" si="5">IF(ISNUMBER(J6),INT(AVERAGE(J4:J6)),"")</f>
        <v/>
      </c>
      <c r="L7" s="68" t="str">
        <f>IF(ISNUMBER(J7),J7+(300-J7)*VLOOKUP(K7,Factors!$A$2:$B$302,2,TRUE()),"")</f>
        <v/>
      </c>
      <c r="M7" s="69" t="str">
        <f t="shared" si="3"/>
        <v/>
      </c>
      <c r="N7" s="9" t="str">
        <f t="shared" si="4"/>
        <v/>
      </c>
    </row>
    <row r="8" spans="1:14" ht="12.75" customHeight="1" x14ac:dyDescent="0.2">
      <c r="A8" s="90"/>
      <c r="B8" s="96"/>
      <c r="C8" s="96"/>
      <c r="D8" s="96"/>
      <c r="E8" s="96"/>
      <c r="F8" s="96"/>
      <c r="G8" s="96"/>
      <c r="H8" s="71" t="str">
        <f t="shared" si="0"/>
        <v/>
      </c>
      <c r="I8" s="71" t="str">
        <f t="shared" si="1"/>
        <v/>
      </c>
      <c r="J8" s="67" t="str">
        <f t="shared" si="2"/>
        <v/>
      </c>
      <c r="K8" s="67" t="str">
        <f t="shared" si="5"/>
        <v/>
      </c>
      <c r="L8" s="68" t="str">
        <f>IF(ISNUMBER(J8),J8+(300-J8)*VLOOKUP(K8,Factors!$A$2:$B$302,2,TRUE()),"")</f>
        <v/>
      </c>
      <c r="M8" s="69" t="str">
        <f t="shared" si="3"/>
        <v/>
      </c>
      <c r="N8" s="9" t="str">
        <f t="shared" si="4"/>
        <v/>
      </c>
    </row>
    <row r="9" spans="1:14" ht="12.75" customHeight="1" x14ac:dyDescent="0.2">
      <c r="A9" s="90"/>
      <c r="B9" s="96"/>
      <c r="C9" s="96"/>
      <c r="D9" s="96"/>
      <c r="E9" s="96"/>
      <c r="F9" s="96"/>
      <c r="G9" s="96"/>
      <c r="H9" s="71" t="str">
        <f t="shared" si="0"/>
        <v/>
      </c>
      <c r="I9" s="71" t="str">
        <f t="shared" si="1"/>
        <v/>
      </c>
      <c r="J9" s="67" t="str">
        <f t="shared" si="2"/>
        <v/>
      </c>
      <c r="K9" s="67" t="str">
        <f t="shared" si="5"/>
        <v/>
      </c>
      <c r="L9" s="68" t="str">
        <f>IF(ISNUMBER(J9),J9+(300-J9)*VLOOKUP(K9,Factors!$A$2:$B$302,2,TRUE()),"")</f>
        <v/>
      </c>
      <c r="M9" s="69" t="str">
        <f t="shared" si="3"/>
        <v/>
      </c>
      <c r="N9" s="9" t="str">
        <f t="shared" si="4"/>
        <v/>
      </c>
    </row>
    <row r="10" spans="1:14" ht="12.75" customHeight="1" x14ac:dyDescent="0.2">
      <c r="A10" s="90"/>
      <c r="B10" s="88"/>
      <c r="C10" s="88"/>
      <c r="D10" s="88"/>
      <c r="E10" s="88"/>
      <c r="F10" s="88"/>
      <c r="G10" s="88"/>
      <c r="H10" s="71" t="str">
        <f t="shared" si="0"/>
        <v/>
      </c>
      <c r="I10" s="71" t="str">
        <f t="shared" si="1"/>
        <v/>
      </c>
      <c r="J10" s="67" t="str">
        <f t="shared" si="2"/>
        <v/>
      </c>
      <c r="K10" s="67" t="str">
        <f t="shared" si="5"/>
        <v/>
      </c>
      <c r="L10" s="68" t="str">
        <f>IF(ISNUMBER(J10),J10+(300-J10)*VLOOKUP(K10,Factors!$A$2:$B$302,2,TRUE()),"")</f>
        <v/>
      </c>
      <c r="M10" s="69" t="str">
        <f t="shared" si="3"/>
        <v/>
      </c>
      <c r="N10" s="9" t="str">
        <f t="shared" si="4"/>
        <v/>
      </c>
    </row>
    <row r="11" spans="1:14" ht="12.75" customHeight="1" x14ac:dyDescent="0.2">
      <c r="A11" s="91"/>
      <c r="B11" s="92"/>
      <c r="C11" s="92"/>
      <c r="D11" s="92"/>
      <c r="E11" s="92"/>
      <c r="F11" s="92"/>
      <c r="G11" s="92"/>
      <c r="H11" s="71" t="str">
        <f t="shared" si="0"/>
        <v/>
      </c>
      <c r="I11" s="71" t="str">
        <f t="shared" si="1"/>
        <v/>
      </c>
      <c r="J11" s="67" t="str">
        <f t="shared" si="2"/>
        <v/>
      </c>
      <c r="K11" s="67" t="str">
        <f t="shared" si="5"/>
        <v/>
      </c>
      <c r="L11" s="68" t="str">
        <f>IF(ISNUMBER(J11),J11+(300-J11)*VLOOKUP(K11,Factors!$A$2:$B$302,2,TRUE()),"")</f>
        <v/>
      </c>
      <c r="M11" s="69" t="str">
        <f t="shared" si="3"/>
        <v/>
      </c>
      <c r="N11" s="9" t="str">
        <f t="shared" si="4"/>
        <v/>
      </c>
    </row>
    <row r="12" spans="1:14" ht="12.75" customHeight="1" x14ac:dyDescent="0.2">
      <c r="A12" s="89"/>
      <c r="B12" s="88"/>
      <c r="C12" s="88"/>
      <c r="D12" s="88"/>
      <c r="E12" s="88"/>
      <c r="F12" s="88"/>
      <c r="G12" s="88"/>
      <c r="H12" s="71" t="str">
        <f t="shared" si="0"/>
        <v/>
      </c>
      <c r="I12" s="71" t="str">
        <f t="shared" si="1"/>
        <v/>
      </c>
      <c r="J12" s="67" t="str">
        <f t="shared" si="2"/>
        <v/>
      </c>
      <c r="K12" s="67" t="str">
        <f t="shared" si="5"/>
        <v/>
      </c>
      <c r="L12" s="68" t="str">
        <f>IF(ISNUMBER(J12),J12+(300-J12)*VLOOKUP(K12,Factors!$A$2:$B$302,2,TRUE()),"")</f>
        <v/>
      </c>
      <c r="M12" s="69" t="str">
        <f t="shared" si="3"/>
        <v/>
      </c>
      <c r="N12" s="9" t="str">
        <f t="shared" si="4"/>
        <v/>
      </c>
    </row>
    <row r="13" spans="1:14" ht="12.75" customHeight="1" x14ac:dyDescent="0.2">
      <c r="A13" s="89"/>
      <c r="B13" s="88"/>
      <c r="C13" s="88"/>
      <c r="D13" s="88"/>
      <c r="E13" s="88"/>
      <c r="F13" s="88"/>
      <c r="G13" s="88"/>
      <c r="H13" s="71" t="str">
        <f t="shared" si="0"/>
        <v/>
      </c>
      <c r="I13" s="71" t="str">
        <f t="shared" si="1"/>
        <v/>
      </c>
      <c r="J13" s="67" t="str">
        <f t="shared" si="2"/>
        <v/>
      </c>
      <c r="K13" s="67" t="str">
        <f t="shared" si="5"/>
        <v/>
      </c>
      <c r="L13" s="68" t="str">
        <f>IF(ISNUMBER(J13),J13+(300-J13)*VLOOKUP(K13,Factors!$A$2:$B$302,2,TRUE()),"")</f>
        <v/>
      </c>
      <c r="M13" s="69" t="str">
        <f t="shared" si="3"/>
        <v/>
      </c>
      <c r="N13" s="9" t="str">
        <f t="shared" si="4"/>
        <v/>
      </c>
    </row>
    <row r="14" spans="1:14" ht="12.75" customHeight="1" x14ac:dyDescent="0.2">
      <c r="A14" s="90"/>
      <c r="B14" s="93"/>
      <c r="C14" s="93"/>
      <c r="D14" s="93"/>
      <c r="E14" s="93"/>
      <c r="F14" s="93"/>
      <c r="G14" s="93"/>
      <c r="H14" s="71" t="str">
        <f t="shared" si="0"/>
        <v/>
      </c>
      <c r="I14" s="72" t="str">
        <f t="shared" si="1"/>
        <v/>
      </c>
      <c r="J14" s="67" t="str">
        <f t="shared" si="2"/>
        <v/>
      </c>
      <c r="K14" s="67" t="str">
        <f t="shared" si="5"/>
        <v/>
      </c>
      <c r="L14" s="68" t="str">
        <f>IF(ISNUMBER(J14),J14+(300-J14)*VLOOKUP(K14,Factors!$A$2:$B$302,2,TRUE()),"")</f>
        <v/>
      </c>
      <c r="M14" s="69" t="str">
        <f t="shared" si="3"/>
        <v/>
      </c>
      <c r="N14" s="9" t="str">
        <f t="shared" si="4"/>
        <v/>
      </c>
    </row>
    <row r="15" spans="1:14" ht="12.75" customHeight="1" x14ac:dyDescent="0.2">
      <c r="A15" s="90"/>
      <c r="B15" s="93"/>
      <c r="C15" s="93"/>
      <c r="D15" s="93"/>
      <c r="E15" s="93"/>
      <c r="F15" s="93"/>
      <c r="G15" s="93"/>
      <c r="H15" s="71" t="str">
        <f t="shared" si="0"/>
        <v/>
      </c>
      <c r="I15" s="71" t="str">
        <f t="shared" si="1"/>
        <v/>
      </c>
      <c r="J15" s="67" t="str">
        <f t="shared" si="2"/>
        <v/>
      </c>
      <c r="K15" s="67" t="str">
        <f t="shared" si="5"/>
        <v/>
      </c>
      <c r="L15" s="68" t="str">
        <f>IF(ISNUMBER(J15),J15+(300-J15)*VLOOKUP(K15,Factors!$A$2:$B$302,2,TRUE()),"")</f>
        <v/>
      </c>
      <c r="M15" s="69" t="str">
        <f t="shared" si="3"/>
        <v/>
      </c>
      <c r="N15" s="9" t="str">
        <f t="shared" si="4"/>
        <v/>
      </c>
    </row>
    <row r="16" spans="1:14" ht="12.75" customHeight="1" x14ac:dyDescent="0.2">
      <c r="A16" s="90"/>
      <c r="B16" s="94"/>
      <c r="C16" s="94"/>
      <c r="D16" s="94"/>
      <c r="E16" s="94"/>
      <c r="F16" s="94"/>
      <c r="G16" s="94"/>
      <c r="H16" s="71" t="str">
        <f t="shared" si="0"/>
        <v/>
      </c>
      <c r="I16" s="71" t="str">
        <f t="shared" si="1"/>
        <v/>
      </c>
      <c r="J16" s="67" t="str">
        <f t="shared" si="2"/>
        <v/>
      </c>
      <c r="K16" s="67" t="str">
        <f t="shared" si="5"/>
        <v/>
      </c>
      <c r="L16" s="68" t="str">
        <f>IF(ISNUMBER(J16),J16+(300-J16)*VLOOKUP(K16,Factors!$A$2:$B$302,2,TRUE()),"")</f>
        <v/>
      </c>
      <c r="M16" s="69" t="str">
        <f t="shared" si="3"/>
        <v/>
      </c>
      <c r="N16" s="9" t="str">
        <f t="shared" si="4"/>
        <v/>
      </c>
    </row>
    <row r="17" spans="1:23" ht="12.75" customHeight="1" x14ac:dyDescent="0.2">
      <c r="A17" s="90"/>
      <c r="B17" s="94"/>
      <c r="C17" s="94"/>
      <c r="D17" s="94"/>
      <c r="E17" s="94"/>
      <c r="F17" s="94"/>
      <c r="G17" s="94"/>
      <c r="H17" s="71" t="str">
        <f t="shared" si="0"/>
        <v/>
      </c>
      <c r="I17" s="73" t="str">
        <f t="shared" si="1"/>
        <v/>
      </c>
      <c r="J17" s="67" t="str">
        <f t="shared" si="2"/>
        <v/>
      </c>
      <c r="K17" s="67" t="str">
        <f t="shared" si="5"/>
        <v/>
      </c>
      <c r="L17" s="68" t="str">
        <f>IF(ISNUMBER(J17),J17+(300-J17)*VLOOKUP(K17,Factors!$A$2:$B$302,2,TRUE()),"")</f>
        <v/>
      </c>
      <c r="M17" s="69" t="str">
        <f t="shared" si="3"/>
        <v/>
      </c>
      <c r="N17" s="9" t="str">
        <f t="shared" si="4"/>
        <v/>
      </c>
    </row>
    <row r="18" spans="1:23" ht="12.75" customHeight="1" x14ac:dyDescent="0.2">
      <c r="A18" s="90"/>
      <c r="B18" s="93"/>
      <c r="C18" s="93"/>
      <c r="D18" s="93"/>
      <c r="E18" s="93"/>
      <c r="F18" s="93"/>
      <c r="G18" s="93"/>
      <c r="H18" s="71" t="str">
        <f t="shared" si="0"/>
        <v/>
      </c>
      <c r="I18" s="71" t="str">
        <f t="shared" si="1"/>
        <v/>
      </c>
      <c r="J18" s="67" t="str">
        <f t="shared" si="2"/>
        <v/>
      </c>
      <c r="K18" s="67" t="str">
        <f t="shared" si="5"/>
        <v/>
      </c>
      <c r="L18" s="68" t="str">
        <f>IF(ISNUMBER(J18),J18+(300-J18)*VLOOKUP(K18,Factors!$A$2:$B$302,2,TRUE()),"")</f>
        <v/>
      </c>
      <c r="M18" s="69" t="str">
        <f t="shared" si="3"/>
        <v/>
      </c>
      <c r="N18" s="9" t="str">
        <f t="shared" si="4"/>
        <v/>
      </c>
    </row>
    <row r="19" spans="1:23" ht="12.75" customHeight="1" x14ac:dyDescent="0.2">
      <c r="A19" s="90"/>
      <c r="B19" s="93"/>
      <c r="C19" s="93"/>
      <c r="D19" s="93"/>
      <c r="E19" s="93"/>
      <c r="F19" s="93"/>
      <c r="G19" s="93"/>
      <c r="H19" s="71" t="str">
        <f t="shared" si="0"/>
        <v/>
      </c>
      <c r="I19" s="71" t="str">
        <f t="shared" si="1"/>
        <v/>
      </c>
      <c r="J19" s="67" t="str">
        <f t="shared" si="2"/>
        <v/>
      </c>
      <c r="K19" s="67" t="str">
        <f t="shared" si="5"/>
        <v/>
      </c>
      <c r="L19" s="68" t="str">
        <f>IF(ISNUMBER(J19),J19+(300-J19)*VLOOKUP(K19,Factors!$A$2:$B$302,2,TRUE()),"")</f>
        <v/>
      </c>
      <c r="M19" s="69" t="str">
        <f t="shared" si="3"/>
        <v/>
      </c>
      <c r="N19" s="9" t="str">
        <f t="shared" si="4"/>
        <v/>
      </c>
      <c r="U19" s="11"/>
      <c r="V19" s="11"/>
      <c r="W19" s="11"/>
    </row>
    <row r="20" spans="1:23" ht="12.75" customHeight="1" x14ac:dyDescent="0.2">
      <c r="A20" s="90"/>
      <c r="B20" s="93"/>
      <c r="C20" s="93"/>
      <c r="D20" s="93"/>
      <c r="E20" s="93"/>
      <c r="F20" s="93"/>
      <c r="G20" s="93"/>
      <c r="H20" s="71" t="str">
        <f t="shared" si="0"/>
        <v/>
      </c>
      <c r="I20" s="71" t="str">
        <f t="shared" si="1"/>
        <v/>
      </c>
      <c r="J20" s="67" t="str">
        <f t="shared" si="2"/>
        <v/>
      </c>
      <c r="K20" s="67" t="str">
        <f t="shared" si="5"/>
        <v/>
      </c>
      <c r="L20" s="68" t="str">
        <f>IF(ISNUMBER(J20),J20+(300-J20)*VLOOKUP(K20,Factors!$A$2:$B$302,2,TRUE()),"")</f>
        <v/>
      </c>
      <c r="M20" s="69" t="str">
        <f t="shared" si="3"/>
        <v/>
      </c>
      <c r="N20" s="9" t="str">
        <f t="shared" si="4"/>
        <v/>
      </c>
    </row>
    <row r="21" spans="1:23" ht="12.75" customHeight="1" x14ac:dyDescent="0.2">
      <c r="A21" s="90"/>
      <c r="B21" s="93"/>
      <c r="C21" s="93"/>
      <c r="D21" s="93"/>
      <c r="E21" s="93"/>
      <c r="F21" s="93"/>
      <c r="G21" s="93"/>
      <c r="H21" s="71" t="str">
        <f t="shared" si="0"/>
        <v/>
      </c>
      <c r="I21" s="71" t="str">
        <f t="shared" si="1"/>
        <v/>
      </c>
      <c r="J21" s="67" t="str">
        <f t="shared" si="2"/>
        <v/>
      </c>
      <c r="K21" s="67" t="str">
        <f t="shared" si="5"/>
        <v/>
      </c>
      <c r="L21" s="68" t="str">
        <f>IF(ISNUMBER(J21),J21+(300-J21)*VLOOKUP(K21,Factors!$A$2:$B$302,2,TRUE()),"")</f>
        <v/>
      </c>
      <c r="M21" s="69" t="str">
        <f t="shared" si="3"/>
        <v/>
      </c>
      <c r="N21" s="9" t="str">
        <f t="shared" si="4"/>
        <v/>
      </c>
    </row>
    <row r="22" spans="1:23" ht="12.75" customHeight="1" x14ac:dyDescent="0.2">
      <c r="A22" s="90"/>
      <c r="B22" s="93"/>
      <c r="C22" s="93"/>
      <c r="D22" s="93"/>
      <c r="E22" s="93"/>
      <c r="F22" s="93"/>
      <c r="G22" s="93"/>
      <c r="H22" s="71" t="str">
        <f t="shared" si="0"/>
        <v/>
      </c>
      <c r="I22" s="71" t="str">
        <f t="shared" si="1"/>
        <v/>
      </c>
      <c r="J22" s="67" t="str">
        <f t="shared" si="2"/>
        <v/>
      </c>
      <c r="K22" s="67" t="str">
        <f t="shared" si="5"/>
        <v/>
      </c>
      <c r="L22" s="68" t="str">
        <f>IF(ISNUMBER(J22),J22+(300-J22)*VLOOKUP(K22,Factors!$A$2:$B$302,2,TRUE()),"")</f>
        <v/>
      </c>
      <c r="M22" s="69" t="str">
        <f t="shared" si="3"/>
        <v/>
      </c>
      <c r="N22" s="9" t="str">
        <f t="shared" si="4"/>
        <v/>
      </c>
    </row>
    <row r="23" spans="1:23" ht="12.75" customHeight="1" x14ac:dyDescent="0.2">
      <c r="A23" s="90"/>
      <c r="B23" s="93"/>
      <c r="C23" s="93"/>
      <c r="D23" s="93"/>
      <c r="E23" s="93"/>
      <c r="F23" s="93"/>
      <c r="G23" s="93"/>
      <c r="H23" s="71" t="str">
        <f t="shared" si="0"/>
        <v/>
      </c>
      <c r="I23" s="71" t="str">
        <f t="shared" si="1"/>
        <v/>
      </c>
      <c r="J23" s="67" t="str">
        <f t="shared" si="2"/>
        <v/>
      </c>
      <c r="K23" s="67" t="str">
        <f t="shared" si="5"/>
        <v/>
      </c>
      <c r="L23" s="68" t="str">
        <f>IF(ISNUMBER(J23),J23+(300-J23)*VLOOKUP(K23,Factors!$A$2:$B$302,2,TRUE()),"")</f>
        <v/>
      </c>
      <c r="M23" s="68" t="str">
        <f t="shared" si="3"/>
        <v/>
      </c>
      <c r="N23" s="9" t="str">
        <f t="shared" si="4"/>
        <v/>
      </c>
      <c r="W23" s="74"/>
    </row>
    <row r="24" spans="1:23" ht="12.75" customHeight="1" x14ac:dyDescent="0.2">
      <c r="A24" s="90"/>
      <c r="B24" s="93"/>
      <c r="C24" s="93"/>
      <c r="D24" s="93"/>
      <c r="E24" s="93"/>
      <c r="F24" s="93"/>
      <c r="G24" s="93"/>
      <c r="H24" s="71" t="str">
        <f t="shared" si="0"/>
        <v/>
      </c>
      <c r="I24" s="71" t="str">
        <f t="shared" si="1"/>
        <v/>
      </c>
      <c r="J24" s="67" t="str">
        <f t="shared" si="2"/>
        <v/>
      </c>
      <c r="K24" s="67" t="str">
        <f t="shared" si="5"/>
        <v/>
      </c>
      <c r="L24" s="68" t="str">
        <f>IF(ISNUMBER(J24),J24+(300-J24)*VLOOKUP(K24,Factors!$A$2:$B$302,2,TRUE()),"")</f>
        <v/>
      </c>
      <c r="M24" s="68" t="str">
        <f t="shared" si="3"/>
        <v/>
      </c>
      <c r="N24" s="9" t="str">
        <f t="shared" si="4"/>
        <v/>
      </c>
      <c r="W24" s="74"/>
    </row>
    <row r="25" spans="1:23" ht="12.75" customHeight="1" x14ac:dyDescent="0.2">
      <c r="A25" s="90"/>
      <c r="B25" s="93"/>
      <c r="C25" s="93"/>
      <c r="D25" s="93"/>
      <c r="E25" s="93"/>
      <c r="F25" s="93"/>
      <c r="G25" s="93"/>
      <c r="H25" s="71" t="str">
        <f t="shared" si="0"/>
        <v/>
      </c>
      <c r="I25" s="71" t="str">
        <f t="shared" si="1"/>
        <v/>
      </c>
      <c r="J25" s="67" t="str">
        <f t="shared" si="2"/>
        <v/>
      </c>
      <c r="K25" s="67" t="str">
        <f t="shared" si="5"/>
        <v/>
      </c>
      <c r="L25" s="68" t="str">
        <f>IF(ISNUMBER(J25),J25+(300-J25)*VLOOKUP(K25,Factors!$A$2:$B$302,2,TRUE()),"")</f>
        <v/>
      </c>
      <c r="M25" s="68" t="str">
        <f t="shared" si="3"/>
        <v/>
      </c>
      <c r="N25" s="9" t="str">
        <f t="shared" si="4"/>
        <v/>
      </c>
    </row>
    <row r="26" spans="1:23" ht="12.75" customHeight="1" x14ac:dyDescent="0.2">
      <c r="A26" s="90"/>
      <c r="B26" s="93"/>
      <c r="C26" s="93"/>
      <c r="D26" s="93"/>
      <c r="E26" s="93"/>
      <c r="F26" s="93"/>
      <c r="G26" s="93"/>
      <c r="H26" s="71" t="str">
        <f t="shared" si="0"/>
        <v/>
      </c>
      <c r="I26" s="71" t="str">
        <f t="shared" si="1"/>
        <v/>
      </c>
      <c r="J26" s="67" t="str">
        <f t="shared" si="2"/>
        <v/>
      </c>
      <c r="K26" s="67" t="str">
        <f t="shared" si="5"/>
        <v/>
      </c>
      <c r="L26" s="68" t="str">
        <f>IF(ISNUMBER(J26),J26+(300-J26)*VLOOKUP(K26,Factors!$A$2:$B$302,2,TRUE()),"")</f>
        <v/>
      </c>
      <c r="M26" s="68" t="str">
        <f t="shared" si="3"/>
        <v/>
      </c>
      <c r="N26" s="9" t="str">
        <f t="shared" si="4"/>
        <v/>
      </c>
    </row>
    <row r="27" spans="1:23" ht="12.75" customHeight="1" x14ac:dyDescent="0.2">
      <c r="A27" s="90"/>
      <c r="B27" s="93"/>
      <c r="C27" s="93"/>
      <c r="D27" s="93"/>
      <c r="E27" s="93"/>
      <c r="F27" s="93"/>
      <c r="G27" s="93"/>
      <c r="H27" s="71" t="str">
        <f t="shared" si="0"/>
        <v/>
      </c>
      <c r="I27" s="71" t="str">
        <f t="shared" si="1"/>
        <v/>
      </c>
      <c r="J27" s="67" t="str">
        <f t="shared" si="2"/>
        <v/>
      </c>
      <c r="K27" s="67" t="str">
        <f t="shared" si="5"/>
        <v/>
      </c>
      <c r="L27" s="68" t="str">
        <f>IF(ISNUMBER(J27),J27+(300-J27)*VLOOKUP(K27,Factors!$A$2:$B$302,2,TRUE()),"")</f>
        <v/>
      </c>
      <c r="M27" s="68" t="str">
        <f t="shared" si="3"/>
        <v/>
      </c>
      <c r="N27" s="9" t="str">
        <f t="shared" si="4"/>
        <v/>
      </c>
    </row>
    <row r="28" spans="1:23" ht="12.75" customHeight="1" x14ac:dyDescent="0.2">
      <c r="A28" s="90"/>
      <c r="B28" s="93"/>
      <c r="C28" s="93"/>
      <c r="D28" s="93"/>
      <c r="E28" s="93"/>
      <c r="F28" s="93"/>
      <c r="G28" s="93"/>
      <c r="H28" s="71" t="str">
        <f t="shared" si="0"/>
        <v/>
      </c>
      <c r="I28" s="71" t="str">
        <f t="shared" si="1"/>
        <v/>
      </c>
      <c r="J28" s="67" t="str">
        <f t="shared" si="2"/>
        <v/>
      </c>
      <c r="K28" s="67" t="str">
        <f t="shared" si="5"/>
        <v/>
      </c>
      <c r="L28" s="68" t="str">
        <f>IF(ISNUMBER(J28),J28+(300-J28)*VLOOKUP(K28,Factors!$A$2:$B$302,2,TRUE()),"")</f>
        <v/>
      </c>
      <c r="M28" s="68" t="str">
        <f t="shared" si="3"/>
        <v/>
      </c>
      <c r="N28" s="9" t="str">
        <f t="shared" si="4"/>
        <v/>
      </c>
    </row>
    <row r="29" spans="1:23" ht="12.75" customHeight="1" x14ac:dyDescent="0.2">
      <c r="A29" s="90"/>
      <c r="B29" s="93"/>
      <c r="C29" s="93"/>
      <c r="D29" s="93"/>
      <c r="E29" s="93"/>
      <c r="F29" s="93"/>
      <c r="G29" s="93"/>
      <c r="H29" s="71" t="str">
        <f t="shared" si="0"/>
        <v/>
      </c>
      <c r="I29" s="71" t="str">
        <f t="shared" si="1"/>
        <v/>
      </c>
      <c r="J29" s="67" t="str">
        <f t="shared" si="2"/>
        <v/>
      </c>
      <c r="K29" s="67" t="str">
        <f t="shared" si="5"/>
        <v/>
      </c>
      <c r="L29" s="68" t="str">
        <f>IF(ISNUMBER(J29),J29+(300-J29)*VLOOKUP(K29,Factors!$A$2:$B$302,2,TRUE()),"")</f>
        <v/>
      </c>
      <c r="M29" s="68" t="str">
        <f t="shared" si="3"/>
        <v/>
      </c>
      <c r="N29" s="9" t="str">
        <f t="shared" si="4"/>
        <v/>
      </c>
    </row>
    <row r="30" spans="1:23" ht="12.75" customHeight="1" x14ac:dyDescent="0.2">
      <c r="A30" s="90"/>
      <c r="B30" s="93"/>
      <c r="C30" s="93"/>
      <c r="D30" s="93"/>
      <c r="E30" s="93"/>
      <c r="F30" s="93"/>
      <c r="G30" s="93"/>
      <c r="H30" s="67" t="str">
        <f t="shared" si="0"/>
        <v/>
      </c>
      <c r="I30" s="67" t="str">
        <f t="shared" si="1"/>
        <v/>
      </c>
      <c r="J30" s="67" t="str">
        <f t="shared" si="2"/>
        <v/>
      </c>
      <c r="K30" s="67" t="str">
        <f t="shared" si="5"/>
        <v/>
      </c>
      <c r="L30" s="68" t="str">
        <f>IF(ISNUMBER(J30),J30+(300-J30)*VLOOKUP(K30,Factors!$A$2:$B$302,2,TRUE()),"")</f>
        <v/>
      </c>
      <c r="M30" s="68" t="str">
        <f t="shared" si="3"/>
        <v/>
      </c>
      <c r="N30" s="9" t="str">
        <f t="shared" si="4"/>
        <v/>
      </c>
    </row>
    <row r="31" spans="1:23" ht="12.75" customHeight="1" x14ac:dyDescent="0.2">
      <c r="A31" s="90"/>
      <c r="B31" s="93"/>
      <c r="C31" s="93"/>
      <c r="D31" s="93"/>
      <c r="E31" s="93"/>
      <c r="F31" s="93"/>
      <c r="G31" s="93"/>
      <c r="H31" s="67" t="str">
        <f t="shared" si="0"/>
        <v/>
      </c>
      <c r="I31" s="67" t="str">
        <f t="shared" si="1"/>
        <v/>
      </c>
      <c r="J31" s="67" t="str">
        <f t="shared" si="2"/>
        <v/>
      </c>
      <c r="K31" s="67" t="str">
        <f t="shared" si="5"/>
        <v/>
      </c>
      <c r="L31" s="68" t="str">
        <f>IF(ISNUMBER(J31),J31+(300-J31)*VLOOKUP(K31,Factors!$A$2:$B$302,2,TRUE()),"")</f>
        <v/>
      </c>
      <c r="M31" s="68" t="str">
        <f t="shared" si="3"/>
        <v/>
      </c>
      <c r="N31" s="9" t="str">
        <f t="shared" si="4"/>
        <v/>
      </c>
    </row>
    <row r="32" spans="1:23" ht="12.75" customHeight="1" x14ac:dyDescent="0.2">
      <c r="A32" s="90"/>
      <c r="B32" s="93"/>
      <c r="C32" s="93"/>
      <c r="D32" s="93"/>
      <c r="E32" s="93"/>
      <c r="F32" s="93"/>
      <c r="G32" s="93"/>
      <c r="H32" s="67" t="str">
        <f t="shared" si="0"/>
        <v/>
      </c>
      <c r="I32" s="67" t="str">
        <f t="shared" si="1"/>
        <v/>
      </c>
      <c r="J32" s="67" t="str">
        <f t="shared" si="2"/>
        <v/>
      </c>
      <c r="K32" s="67" t="str">
        <f t="shared" si="5"/>
        <v/>
      </c>
      <c r="L32" s="68" t="str">
        <f>IF(ISNUMBER(J32),J32+(300-J32)*VLOOKUP(K32,Factors!$A$2:$B$302,2,TRUE()),"")</f>
        <v/>
      </c>
      <c r="M32" s="68" t="str">
        <f t="shared" si="3"/>
        <v/>
      </c>
      <c r="N32" s="9" t="str">
        <f t="shared" si="4"/>
        <v/>
      </c>
    </row>
    <row r="33" spans="1:14" ht="12.75" customHeight="1" x14ac:dyDescent="0.2">
      <c r="A33" s="90"/>
      <c r="B33" s="93"/>
      <c r="C33" s="93"/>
      <c r="D33" s="93"/>
      <c r="E33" s="93"/>
      <c r="F33" s="93"/>
      <c r="G33" s="93"/>
      <c r="H33" s="67" t="str">
        <f t="shared" si="0"/>
        <v/>
      </c>
      <c r="I33" s="67" t="str">
        <f t="shared" si="1"/>
        <v/>
      </c>
      <c r="J33" s="67" t="str">
        <f t="shared" si="2"/>
        <v/>
      </c>
      <c r="K33" s="67" t="str">
        <f t="shared" si="5"/>
        <v/>
      </c>
      <c r="L33" s="68" t="str">
        <f>IF(ISNUMBER(J33),J33+(300-J33)*VLOOKUP(K33,Factors!$A$2:$B$302,2,TRUE()),"")</f>
        <v/>
      </c>
      <c r="M33" s="68" t="str">
        <f t="shared" si="3"/>
        <v/>
      </c>
      <c r="N33" s="9" t="str">
        <f t="shared" si="4"/>
        <v/>
      </c>
    </row>
    <row r="34" spans="1:14" ht="12.75" customHeight="1" x14ac:dyDescent="0.2">
      <c r="A34" s="90"/>
      <c r="B34" s="93"/>
      <c r="C34" s="93"/>
      <c r="D34" s="93"/>
      <c r="E34" s="93"/>
      <c r="F34" s="93"/>
      <c r="G34" s="93"/>
      <c r="H34" s="67" t="str">
        <f t="shared" si="0"/>
        <v/>
      </c>
      <c r="I34" s="67" t="str">
        <f t="shared" si="1"/>
        <v/>
      </c>
      <c r="J34" s="67" t="str">
        <f t="shared" si="2"/>
        <v/>
      </c>
      <c r="K34" s="67" t="str">
        <f t="shared" si="5"/>
        <v/>
      </c>
      <c r="L34" s="68" t="str">
        <f>IF(ISNUMBER(J34),J34+(300-J34)*VLOOKUP(K34,Factors!$A$2:$B$302,2,TRUE()),"")</f>
        <v/>
      </c>
      <c r="M34" s="68" t="str">
        <f t="shared" si="3"/>
        <v/>
      </c>
      <c r="N34" s="9" t="str">
        <f t="shared" si="4"/>
        <v/>
      </c>
    </row>
    <row r="35" spans="1:14" ht="12.75" customHeight="1" x14ac:dyDescent="0.2">
      <c r="A35" s="90"/>
      <c r="B35" s="95"/>
      <c r="C35" s="95"/>
      <c r="D35" s="95"/>
      <c r="E35" s="95"/>
      <c r="F35" s="95"/>
      <c r="G35" s="95"/>
      <c r="H35" s="67" t="str">
        <f t="shared" si="0"/>
        <v/>
      </c>
      <c r="I35" s="67" t="str">
        <f t="shared" si="1"/>
        <v/>
      </c>
      <c r="J35" s="67" t="str">
        <f t="shared" si="2"/>
        <v/>
      </c>
      <c r="K35" s="67" t="str">
        <f t="shared" si="5"/>
        <v/>
      </c>
      <c r="L35" s="68" t="str">
        <f>IF(ISNUMBER(J35),J35+(300-J35)*VLOOKUP(K35,Factors!$A$2:$B$302,2,TRUE()),"")</f>
        <v/>
      </c>
      <c r="M35" s="68"/>
      <c r="N35" s="9"/>
    </row>
    <row r="36" spans="1:14" ht="12.75" customHeight="1" thickBot="1" x14ac:dyDescent="0.25">
      <c r="A36" s="99"/>
      <c r="B36" s="95"/>
      <c r="C36" s="95"/>
      <c r="D36" s="95"/>
      <c r="E36" s="95"/>
      <c r="F36" s="95"/>
      <c r="G36" s="95"/>
      <c r="H36" s="100" t="str">
        <f t="shared" si="0"/>
        <v/>
      </c>
      <c r="I36" s="100" t="str">
        <f t="shared" si="1"/>
        <v/>
      </c>
      <c r="J36" s="100" t="str">
        <f t="shared" si="2"/>
        <v/>
      </c>
      <c r="K36" s="100" t="str">
        <f>IF(ISNUMBER(J34),INT(AVERAGE(J32:J34)),"")</f>
        <v/>
      </c>
      <c r="L36" s="101" t="str">
        <f>IF(ISNUMBER(J36),J36+(300-J36)*VLOOKUP(K36,Factors!$A$2:$B$302,2,TRUE()),"")</f>
        <v/>
      </c>
      <c r="M36" s="101" t="str">
        <f>IF(ISNUMBER(J36),I36/600,"")</f>
        <v/>
      </c>
      <c r="N36" s="102" t="str">
        <f>IF(ISNUMBER(M36),IF(M36&lt;0.85,"Marksman",IF(M36&lt;0.9,"Sharpshooter",IF(M36&lt;0.95,"Expert",IF(M36&lt;0.97,"Master","High Master")))),"")</f>
        <v/>
      </c>
    </row>
    <row r="37" spans="1:14" ht="12.75" customHeight="1" x14ac:dyDescent="0.2">
      <c r="A37" s="103" t="s">
        <v>14</v>
      </c>
      <c r="B37" s="104">
        <f t="shared" ref="B37:M37" si="6">MIN(B4:B36)</f>
        <v>155</v>
      </c>
      <c r="C37" s="104">
        <f t="shared" si="6"/>
        <v>1</v>
      </c>
      <c r="D37" s="104">
        <f t="shared" si="6"/>
        <v>175</v>
      </c>
      <c r="E37" s="104">
        <f t="shared" si="6"/>
        <v>1</v>
      </c>
      <c r="F37" s="104">
        <f t="shared" si="6"/>
        <v>165</v>
      </c>
      <c r="G37" s="104">
        <f t="shared" si="6"/>
        <v>0</v>
      </c>
      <c r="H37" s="118">
        <f t="shared" si="6"/>
        <v>2</v>
      </c>
      <c r="I37" s="118">
        <f t="shared" si="6"/>
        <v>495</v>
      </c>
      <c r="J37" s="118">
        <f t="shared" si="6"/>
        <v>247</v>
      </c>
      <c r="K37" s="105">
        <f t="shared" si="6"/>
        <v>251</v>
      </c>
      <c r="L37" s="106">
        <f t="shared" si="6"/>
        <v>283.8032</v>
      </c>
      <c r="M37" s="105">
        <f t="shared" si="6"/>
        <v>0.82499999999999996</v>
      </c>
      <c r="N37" s="107"/>
    </row>
    <row r="38" spans="1:14" ht="12.75" customHeight="1" x14ac:dyDescent="0.2">
      <c r="A38" s="108" t="s">
        <v>15</v>
      </c>
      <c r="B38" s="78">
        <f t="shared" ref="B38:M38" si="7">MAX(B4:B36)</f>
        <v>160</v>
      </c>
      <c r="C38" s="78">
        <f t="shared" si="7"/>
        <v>2</v>
      </c>
      <c r="D38" s="78">
        <f t="shared" si="7"/>
        <v>180</v>
      </c>
      <c r="E38" s="78">
        <f t="shared" si="7"/>
        <v>2</v>
      </c>
      <c r="F38" s="78">
        <f t="shared" si="7"/>
        <v>170</v>
      </c>
      <c r="G38" s="78">
        <f t="shared" si="7"/>
        <v>1</v>
      </c>
      <c r="H38" s="9">
        <f t="shared" si="7"/>
        <v>5</v>
      </c>
      <c r="I38" s="9">
        <f t="shared" si="7"/>
        <v>510</v>
      </c>
      <c r="J38" s="9">
        <f t="shared" si="7"/>
        <v>255</v>
      </c>
      <c r="K38" s="76">
        <f t="shared" si="7"/>
        <v>255</v>
      </c>
      <c r="L38" s="77">
        <f t="shared" si="7"/>
        <v>286.24799999999999</v>
      </c>
      <c r="M38" s="76">
        <f t="shared" si="7"/>
        <v>0.85</v>
      </c>
      <c r="N38" s="109"/>
    </row>
    <row r="39" spans="1:14" ht="12.75" customHeight="1" x14ac:dyDescent="0.2">
      <c r="A39" s="108" t="s">
        <v>16</v>
      </c>
      <c r="B39" s="79">
        <f t="shared" ref="B39:I39" si="8">AVERAGE(B4:B36)</f>
        <v>157.5</v>
      </c>
      <c r="C39" s="80">
        <f t="shared" si="8"/>
        <v>1.5</v>
      </c>
      <c r="D39" s="79">
        <f t="shared" si="8"/>
        <v>177.5</v>
      </c>
      <c r="E39" s="80">
        <f t="shared" si="8"/>
        <v>1.5</v>
      </c>
      <c r="F39" s="79">
        <f t="shared" si="8"/>
        <v>167.5</v>
      </c>
      <c r="G39" s="80">
        <f t="shared" si="8"/>
        <v>0.5</v>
      </c>
      <c r="H39" s="82">
        <f t="shared" si="8"/>
        <v>3.5</v>
      </c>
      <c r="I39" s="82">
        <f t="shared" si="8"/>
        <v>502.5</v>
      </c>
      <c r="J39" s="83">
        <f>B37+D37+F37</f>
        <v>495</v>
      </c>
      <c r="K39" s="84">
        <f>AVERAGE(K4:K36)</f>
        <v>253.66666666666666</v>
      </c>
      <c r="L39" s="9"/>
      <c r="M39" s="98">
        <f>SUM($I$4:$I$36)/(600*$M$40)</f>
        <v>0.83750000000000002</v>
      </c>
      <c r="N39" s="110" t="str">
        <f>IF(M39=0,"",IF(M39&lt;0.85,"Marksman",IF(M39&lt;0.9,"Sharpshooter",IF(M39&lt;0.95,"Expert",IF(M39&lt;0.97,"Master","High Master")))))</f>
        <v>Marksman</v>
      </c>
    </row>
    <row r="40" spans="1:14" ht="12.75" customHeight="1" thickBot="1" x14ac:dyDescent="0.25">
      <c r="A40" s="111" t="s">
        <v>17</v>
      </c>
      <c r="B40" s="112">
        <f t="shared" ref="B40:I40" si="9">STDEV(B4:B36)</f>
        <v>3.5355339059327378</v>
      </c>
      <c r="C40" s="112">
        <f t="shared" si="9"/>
        <v>0.70710678118654757</v>
      </c>
      <c r="D40" s="112">
        <f t="shared" si="9"/>
        <v>3.5355339059327378</v>
      </c>
      <c r="E40" s="112">
        <f t="shared" si="9"/>
        <v>0.70710678118654757</v>
      </c>
      <c r="F40" s="112">
        <f t="shared" si="9"/>
        <v>3.5355339059327378</v>
      </c>
      <c r="G40" s="112">
        <f t="shared" si="9"/>
        <v>0.70710678118654757</v>
      </c>
      <c r="H40" s="113">
        <f t="shared" si="9"/>
        <v>2.1213203435596424</v>
      </c>
      <c r="I40" s="113">
        <f t="shared" si="9"/>
        <v>10.606601717798213</v>
      </c>
      <c r="J40" s="114">
        <f>B38+D38+F38</f>
        <v>510</v>
      </c>
      <c r="K40" s="115">
        <f>STDEV(K4:K36)</f>
        <v>2.3094010767585034</v>
      </c>
      <c r="L40" s="116"/>
      <c r="M40" s="116">
        <f>COUNT($B$4:$B$33)</f>
        <v>2</v>
      </c>
      <c r="N40" s="117" t="s">
        <v>18</v>
      </c>
    </row>
    <row r="42" spans="1:14" ht="12.75" customHeight="1" x14ac:dyDescent="0.2">
      <c r="I42" s="86"/>
    </row>
    <row r="43" spans="1:14" ht="12.75" customHeight="1" x14ac:dyDescent="0.2">
      <c r="I43" s="85"/>
    </row>
  </sheetData>
  <mergeCells count="1">
    <mergeCell ref="A1:N1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3"/>
  <sheetViews>
    <sheetView workbookViewId="0">
      <selection activeCell="D22" sqref="D21:D22"/>
    </sheetView>
  </sheetViews>
  <sheetFormatPr defaultRowHeight="12.75" x14ac:dyDescent="0.2"/>
  <cols>
    <col min="1" max="1" width="10" customWidth="1"/>
    <col min="2" max="2" width="7" customWidth="1"/>
    <col min="3" max="3" width="4" customWidth="1"/>
    <col min="4" max="4" width="7" customWidth="1"/>
    <col min="5" max="5" width="4" customWidth="1"/>
    <col min="6" max="6" width="7" customWidth="1"/>
    <col min="7" max="7" width="4" customWidth="1"/>
    <col min="8" max="8" width="11" customWidth="1"/>
    <col min="11" max="11" width="10.28515625" customWidth="1"/>
    <col min="12" max="12" width="11" customWidth="1"/>
    <col min="13" max="13" width="7" customWidth="1"/>
    <col min="14" max="14" width="16.140625" customWidth="1"/>
    <col min="15" max="15" width="20" customWidth="1"/>
    <col min="16" max="16" width="5" customWidth="1"/>
    <col min="17" max="17" width="7" customWidth="1"/>
    <col min="18" max="18" width="6" customWidth="1"/>
    <col min="19" max="19" width="4" customWidth="1"/>
    <col min="20" max="20" width="10" customWidth="1"/>
    <col min="21" max="23" width="9" customWidth="1"/>
  </cols>
  <sheetData>
    <row r="1" spans="1:14" ht="20.85" customHeight="1" x14ac:dyDescent="0.3">
      <c r="B1" s="61" t="s">
        <v>28</v>
      </c>
    </row>
    <row r="2" spans="1:14" ht="12.75" customHeight="1" x14ac:dyDescent="0.2">
      <c r="B2" s="62" t="s">
        <v>0</v>
      </c>
      <c r="C2" s="63"/>
      <c r="D2" s="62" t="s">
        <v>1</v>
      </c>
      <c r="E2" s="63"/>
      <c r="F2" s="62" t="s">
        <v>2</v>
      </c>
      <c r="G2" s="1"/>
      <c r="K2" s="97" t="s">
        <v>3</v>
      </c>
    </row>
    <row r="3" spans="1:14" ht="12.75" customHeight="1" x14ac:dyDescent="0.2">
      <c r="A3" s="64" t="s">
        <v>4</v>
      </c>
      <c r="B3" s="121" t="s">
        <v>5</v>
      </c>
      <c r="C3" s="121" t="s">
        <v>6</v>
      </c>
      <c r="D3" s="121" t="s">
        <v>19</v>
      </c>
      <c r="E3" s="121" t="s">
        <v>6</v>
      </c>
      <c r="F3" s="121" t="s">
        <v>5</v>
      </c>
      <c r="G3" s="121" t="s">
        <v>6</v>
      </c>
      <c r="H3" s="64" t="s">
        <v>7</v>
      </c>
      <c r="I3" s="64" t="s">
        <v>8</v>
      </c>
      <c r="J3" s="64" t="s">
        <v>9</v>
      </c>
      <c r="K3" s="64" t="s">
        <v>10</v>
      </c>
      <c r="L3" s="64" t="s">
        <v>11</v>
      </c>
      <c r="M3" s="64" t="s">
        <v>12</v>
      </c>
      <c r="N3" s="64" t="s">
        <v>13</v>
      </c>
    </row>
    <row r="4" spans="1:14" ht="12.75" customHeight="1" x14ac:dyDescent="0.2">
      <c r="A4" s="89"/>
      <c r="B4" s="66"/>
      <c r="C4" s="66"/>
      <c r="D4" s="66"/>
      <c r="E4" s="66"/>
      <c r="F4" s="66"/>
      <c r="G4" s="66"/>
      <c r="H4" s="67" t="str">
        <f t="shared" ref="H4:H36" si="0">IF(ISBLANK(B4),"",C4+E4+G4)</f>
        <v/>
      </c>
      <c r="I4" s="67" t="str">
        <f t="shared" ref="I4:I36" si="1">IF(ISBLANK(B4),"",B4+D4+F4)</f>
        <v/>
      </c>
      <c r="J4" s="67" t="str">
        <f t="shared" ref="J4:J36" si="2">IF(ISBLANK(B4),"",INT(I4/2))</f>
        <v/>
      </c>
      <c r="K4" s="67" t="str">
        <f>IF(ISNUMBER(J4),J4,"")</f>
        <v/>
      </c>
      <c r="L4" s="68" t="str">
        <f>IF(ISNUMBER(J4),J4+(300-J4)*VLOOKUP(K4,Factors!$A$2:$B$302,2,TRUE()),"")</f>
        <v/>
      </c>
      <c r="M4" s="69" t="str">
        <f t="shared" ref="M4:M34" si="3">IF(ISNUMBER(J4),I4/600,"")</f>
        <v/>
      </c>
      <c r="N4" s="9" t="str">
        <f t="shared" ref="N4:N34" si="4">IF(ISNUMBER(M4),IF(M4&lt;0.85,"Marksman",IF(M4&lt;0.9,"Sharpshooter",IF(M4&lt;0.95,"Expert",IF(M4&lt;0.97,"Master","High Master")))),"")</f>
        <v/>
      </c>
    </row>
    <row r="5" spans="1:14" ht="12.75" customHeight="1" x14ac:dyDescent="0.2">
      <c r="A5" s="89"/>
      <c r="B5" s="66"/>
      <c r="C5" s="66"/>
      <c r="D5" s="66"/>
      <c r="E5" s="66"/>
      <c r="F5" s="66"/>
      <c r="G5" s="66"/>
      <c r="H5" s="67" t="str">
        <f t="shared" si="0"/>
        <v/>
      </c>
      <c r="I5" s="67" t="str">
        <f t="shared" si="1"/>
        <v/>
      </c>
      <c r="J5" s="67" t="str">
        <f t="shared" si="2"/>
        <v/>
      </c>
      <c r="K5" s="67" t="str">
        <f>IF(ISNUMBER(J5),J4,"")</f>
        <v/>
      </c>
      <c r="L5" s="68" t="str">
        <f>IF(ISNUMBER(J5),J5+(300-J5)*VLOOKUP(K5,Factors!$A$2:$B$302,2,TRUE()),"")</f>
        <v/>
      </c>
      <c r="M5" s="69" t="str">
        <f t="shared" si="3"/>
        <v/>
      </c>
      <c r="N5" s="9" t="str">
        <f t="shared" si="4"/>
        <v/>
      </c>
    </row>
    <row r="6" spans="1:14" ht="12.75" customHeight="1" x14ac:dyDescent="0.2">
      <c r="A6" s="90"/>
      <c r="B6" s="66"/>
      <c r="C6" s="66"/>
      <c r="D6" s="66"/>
      <c r="E6" s="66"/>
      <c r="F6" s="66"/>
      <c r="G6" s="66"/>
      <c r="H6" s="71" t="str">
        <f t="shared" si="0"/>
        <v/>
      </c>
      <c r="I6" s="71" t="str">
        <f t="shared" si="1"/>
        <v/>
      </c>
      <c r="J6" s="67" t="str">
        <f t="shared" si="2"/>
        <v/>
      </c>
      <c r="K6" s="67" t="str">
        <f>IF(ISNUMBER(J5),INT(AVERAGE(J4:J5)),"")</f>
        <v/>
      </c>
      <c r="L6" s="68" t="str">
        <f>IF(ISNUMBER(J6),J6+(300-J6)*VLOOKUP(K6,Factors!$A$2:$B$302,2,TRUE()),"")</f>
        <v/>
      </c>
      <c r="M6" s="69" t="str">
        <f t="shared" si="3"/>
        <v/>
      </c>
      <c r="N6" s="9" t="str">
        <f t="shared" si="4"/>
        <v/>
      </c>
    </row>
    <row r="7" spans="1:14" ht="12.75" customHeight="1" x14ac:dyDescent="0.2">
      <c r="A7" s="90"/>
      <c r="B7" s="66"/>
      <c r="C7" s="66"/>
      <c r="D7" s="66"/>
      <c r="E7" s="66"/>
      <c r="F7" s="66"/>
      <c r="G7" s="66"/>
      <c r="H7" s="71" t="str">
        <f t="shared" si="0"/>
        <v/>
      </c>
      <c r="I7" s="71" t="str">
        <f t="shared" si="1"/>
        <v/>
      </c>
      <c r="J7" s="67" t="str">
        <f t="shared" si="2"/>
        <v/>
      </c>
      <c r="K7" s="67" t="str">
        <f t="shared" ref="K7:K35" si="5">IF(ISNUMBER(J6),INT(AVERAGE(J4:J6)),"")</f>
        <v/>
      </c>
      <c r="L7" s="68" t="str">
        <f>IF(ISNUMBER(J7),J7+(300-J7)*VLOOKUP(K7,Factors!$A$2:$B$302,2,TRUE()),"")</f>
        <v/>
      </c>
      <c r="M7" s="69" t="str">
        <f t="shared" si="3"/>
        <v/>
      </c>
      <c r="N7" s="9" t="str">
        <f t="shared" si="4"/>
        <v/>
      </c>
    </row>
    <row r="8" spans="1:14" ht="12.75" customHeight="1" x14ac:dyDescent="0.2">
      <c r="A8" s="90"/>
      <c r="B8" s="66"/>
      <c r="C8" s="66"/>
      <c r="D8" s="66"/>
      <c r="E8" s="66"/>
      <c r="F8" s="66"/>
      <c r="G8" s="66"/>
      <c r="H8" s="71" t="str">
        <f t="shared" si="0"/>
        <v/>
      </c>
      <c r="I8" s="71" t="str">
        <f t="shared" si="1"/>
        <v/>
      </c>
      <c r="J8" s="67" t="str">
        <f t="shared" si="2"/>
        <v/>
      </c>
      <c r="K8" s="67" t="str">
        <f t="shared" si="5"/>
        <v/>
      </c>
      <c r="L8" s="68" t="str">
        <f>IF(ISNUMBER(J8),J8+(300-J8)*VLOOKUP(K8,Factors!$A$2:$B$302,2,TRUE()),"")</f>
        <v/>
      </c>
      <c r="M8" s="69" t="str">
        <f t="shared" si="3"/>
        <v/>
      </c>
      <c r="N8" s="9" t="str">
        <f t="shared" si="4"/>
        <v/>
      </c>
    </row>
    <row r="9" spans="1:14" ht="12.75" customHeight="1" x14ac:dyDescent="0.2">
      <c r="A9" s="90"/>
      <c r="B9" s="66"/>
      <c r="C9" s="66"/>
      <c r="D9" s="66"/>
      <c r="E9" s="66"/>
      <c r="F9" s="66"/>
      <c r="G9" s="66"/>
      <c r="H9" s="71" t="str">
        <f t="shared" si="0"/>
        <v/>
      </c>
      <c r="I9" s="71" t="str">
        <f t="shared" si="1"/>
        <v/>
      </c>
      <c r="J9" s="67" t="str">
        <f t="shared" si="2"/>
        <v/>
      </c>
      <c r="K9" s="67" t="str">
        <f t="shared" si="5"/>
        <v/>
      </c>
      <c r="L9" s="68" t="str">
        <f>IF(ISNUMBER(J9),J9+(300-J9)*VLOOKUP(K9,Factors!$A$2:$B$302,2,TRUE()),"")</f>
        <v/>
      </c>
      <c r="M9" s="69" t="str">
        <f t="shared" si="3"/>
        <v/>
      </c>
      <c r="N9" s="9" t="str">
        <f t="shared" si="4"/>
        <v/>
      </c>
    </row>
    <row r="10" spans="1:14" ht="12.75" customHeight="1" x14ac:dyDescent="0.2">
      <c r="A10" s="70"/>
      <c r="B10" s="66"/>
      <c r="C10" s="66"/>
      <c r="D10" s="66"/>
      <c r="E10" s="66"/>
      <c r="F10" s="66"/>
      <c r="G10" s="66"/>
      <c r="H10" s="71" t="str">
        <f t="shared" si="0"/>
        <v/>
      </c>
      <c r="I10" s="71" t="str">
        <f t="shared" si="1"/>
        <v/>
      </c>
      <c r="J10" s="67" t="str">
        <f t="shared" si="2"/>
        <v/>
      </c>
      <c r="K10" s="67" t="str">
        <f t="shared" si="5"/>
        <v/>
      </c>
      <c r="L10" s="68" t="str">
        <f>IF(ISNUMBER(J10),J10+(300-J10)*VLOOKUP(K10,Factors!$A$2:$B$302,2,TRUE()),"")</f>
        <v/>
      </c>
      <c r="M10" s="69" t="str">
        <f t="shared" si="3"/>
        <v/>
      </c>
      <c r="N10" s="9" t="str">
        <f t="shared" si="4"/>
        <v/>
      </c>
    </row>
    <row r="11" spans="1:14" ht="12.75" customHeight="1" x14ac:dyDescent="0.2">
      <c r="A11" s="70"/>
      <c r="B11" s="66"/>
      <c r="C11" s="66"/>
      <c r="D11" s="66"/>
      <c r="E11" s="66"/>
      <c r="F11" s="66"/>
      <c r="G11" s="66"/>
      <c r="H11" s="71" t="str">
        <f t="shared" si="0"/>
        <v/>
      </c>
      <c r="I11" s="71" t="str">
        <f t="shared" si="1"/>
        <v/>
      </c>
      <c r="J11" s="67" t="str">
        <f t="shared" si="2"/>
        <v/>
      </c>
      <c r="K11" s="67" t="str">
        <f t="shared" si="5"/>
        <v/>
      </c>
      <c r="L11" s="68" t="str">
        <f>IF(ISNUMBER(J11),J11+(300-J11)*VLOOKUP(K11,Factors!$A$2:$B$302,2,TRUE()),"")</f>
        <v/>
      </c>
      <c r="M11" s="69" t="str">
        <f t="shared" si="3"/>
        <v/>
      </c>
      <c r="N11" s="9" t="str">
        <f t="shared" si="4"/>
        <v/>
      </c>
    </row>
    <row r="12" spans="1:14" ht="12.75" customHeight="1" x14ac:dyDescent="0.2">
      <c r="A12" s="70"/>
      <c r="B12" s="66"/>
      <c r="C12" s="66"/>
      <c r="D12" s="66"/>
      <c r="E12" s="66"/>
      <c r="F12" s="66"/>
      <c r="G12" s="66"/>
      <c r="H12" s="71" t="str">
        <f t="shared" si="0"/>
        <v/>
      </c>
      <c r="I12" s="71" t="str">
        <f t="shared" si="1"/>
        <v/>
      </c>
      <c r="J12" s="67" t="str">
        <f t="shared" si="2"/>
        <v/>
      </c>
      <c r="K12" s="67" t="str">
        <f t="shared" si="5"/>
        <v/>
      </c>
      <c r="L12" s="68" t="str">
        <f>IF(ISNUMBER(J12),J12+(300-J12)*VLOOKUP(K12,Factors!$A$2:$B$302,2,TRUE()),"")</f>
        <v/>
      </c>
      <c r="M12" s="69" t="str">
        <f t="shared" si="3"/>
        <v/>
      </c>
      <c r="N12" s="9" t="str">
        <f t="shared" si="4"/>
        <v/>
      </c>
    </row>
    <row r="13" spans="1:14" ht="12.75" customHeight="1" x14ac:dyDescent="0.2">
      <c r="A13" s="70"/>
      <c r="B13" s="66"/>
      <c r="C13" s="66"/>
      <c r="D13" s="66"/>
      <c r="E13" s="66"/>
      <c r="F13" s="66"/>
      <c r="G13" s="66"/>
      <c r="H13" s="71" t="str">
        <f t="shared" si="0"/>
        <v/>
      </c>
      <c r="I13" s="71" t="str">
        <f t="shared" si="1"/>
        <v/>
      </c>
      <c r="J13" s="67" t="str">
        <f t="shared" si="2"/>
        <v/>
      </c>
      <c r="K13" s="67" t="str">
        <f t="shared" si="5"/>
        <v/>
      </c>
      <c r="L13" s="68" t="str">
        <f>IF(ISNUMBER(J13),J13+(300-J13)*VLOOKUP(K13,Factors!$A$2:$B$302,2,TRUE()),"")</f>
        <v/>
      </c>
      <c r="M13" s="69" t="str">
        <f t="shared" si="3"/>
        <v/>
      </c>
      <c r="N13" s="9" t="str">
        <f t="shared" si="4"/>
        <v/>
      </c>
    </row>
    <row r="14" spans="1:14" ht="12.75" customHeight="1" x14ac:dyDescent="0.2">
      <c r="A14" s="70"/>
      <c r="B14" s="66"/>
      <c r="C14" s="66"/>
      <c r="D14" s="66"/>
      <c r="E14" s="66"/>
      <c r="F14" s="66"/>
      <c r="G14" s="66"/>
      <c r="H14" s="71" t="str">
        <f t="shared" si="0"/>
        <v/>
      </c>
      <c r="I14" s="71" t="str">
        <f t="shared" si="1"/>
        <v/>
      </c>
      <c r="J14" s="67" t="str">
        <f t="shared" si="2"/>
        <v/>
      </c>
      <c r="K14" s="67" t="str">
        <f t="shared" si="5"/>
        <v/>
      </c>
      <c r="L14" s="68" t="str">
        <f>IF(ISNUMBER(J14),J14+(300-J14)*VLOOKUP(K14,Factors!$A$2:$B$302,2,TRUE()),"")</f>
        <v/>
      </c>
      <c r="M14" s="69" t="str">
        <f t="shared" si="3"/>
        <v/>
      </c>
      <c r="N14" s="9" t="str">
        <f t="shared" si="4"/>
        <v/>
      </c>
    </row>
    <row r="15" spans="1:14" ht="12.75" customHeight="1" x14ac:dyDescent="0.2">
      <c r="A15" s="70"/>
      <c r="B15" s="66"/>
      <c r="C15" s="66"/>
      <c r="D15" s="66"/>
      <c r="E15" s="66"/>
      <c r="F15" s="66"/>
      <c r="G15" s="66"/>
      <c r="H15" s="71" t="str">
        <f t="shared" si="0"/>
        <v/>
      </c>
      <c r="I15" s="71" t="str">
        <f t="shared" si="1"/>
        <v/>
      </c>
      <c r="J15" s="67" t="str">
        <f t="shared" si="2"/>
        <v/>
      </c>
      <c r="K15" s="67" t="str">
        <f t="shared" si="5"/>
        <v/>
      </c>
      <c r="L15" s="68" t="str">
        <f>IF(ISNUMBER(J15),J15+(300-J15)*VLOOKUP(K15,Factors!$A$2:$B$302,2,TRUE()),"")</f>
        <v/>
      </c>
      <c r="M15" s="69" t="str">
        <f t="shared" si="3"/>
        <v/>
      </c>
      <c r="N15" s="9" t="str">
        <f t="shared" si="4"/>
        <v/>
      </c>
    </row>
    <row r="16" spans="1:14" ht="12.75" customHeight="1" x14ac:dyDescent="0.2">
      <c r="A16" s="70"/>
      <c r="B16" s="66"/>
      <c r="C16" s="66"/>
      <c r="D16" s="66"/>
      <c r="E16" s="66"/>
      <c r="F16" s="66"/>
      <c r="G16" s="66"/>
      <c r="H16" s="71" t="str">
        <f t="shared" si="0"/>
        <v/>
      </c>
      <c r="I16" s="71" t="str">
        <f t="shared" si="1"/>
        <v/>
      </c>
      <c r="J16" s="67" t="str">
        <f t="shared" si="2"/>
        <v/>
      </c>
      <c r="K16" s="67" t="str">
        <f t="shared" si="5"/>
        <v/>
      </c>
      <c r="L16" s="68" t="str">
        <f>IF(ISNUMBER(J16),J16+(300-J16)*VLOOKUP(K16,Factors!$A$2:$B$302,2,TRUE()),"")</f>
        <v/>
      </c>
      <c r="M16" s="69" t="str">
        <f t="shared" si="3"/>
        <v/>
      </c>
      <c r="N16" s="9" t="str">
        <f t="shared" si="4"/>
        <v/>
      </c>
    </row>
    <row r="17" spans="1:23" ht="12.75" customHeight="1" x14ac:dyDescent="0.2">
      <c r="A17" s="70"/>
      <c r="B17" s="66"/>
      <c r="C17" s="66"/>
      <c r="D17" s="66"/>
      <c r="E17" s="66"/>
      <c r="F17" s="66"/>
      <c r="G17" s="66"/>
      <c r="H17" s="71" t="str">
        <f t="shared" si="0"/>
        <v/>
      </c>
      <c r="I17" s="71" t="str">
        <f t="shared" si="1"/>
        <v/>
      </c>
      <c r="J17" s="67" t="str">
        <f t="shared" si="2"/>
        <v/>
      </c>
      <c r="K17" s="67" t="str">
        <f t="shared" si="5"/>
        <v/>
      </c>
      <c r="L17" s="68" t="str">
        <f>IF(ISNUMBER(J17),J17+(300-J17)*VLOOKUP(K17,Factors!$A$2:$B$302,2,TRUE()),"")</f>
        <v/>
      </c>
      <c r="M17" s="69" t="str">
        <f t="shared" si="3"/>
        <v/>
      </c>
      <c r="N17" s="9" t="str">
        <f t="shared" si="4"/>
        <v/>
      </c>
    </row>
    <row r="18" spans="1:23" ht="12.75" customHeight="1" x14ac:dyDescent="0.2">
      <c r="A18" s="70"/>
      <c r="B18" s="66"/>
      <c r="C18" s="66"/>
      <c r="D18" s="66"/>
      <c r="E18" s="66"/>
      <c r="F18" s="66"/>
      <c r="G18" s="66"/>
      <c r="H18" s="71" t="str">
        <f t="shared" si="0"/>
        <v/>
      </c>
      <c r="I18" s="71" t="str">
        <f t="shared" si="1"/>
        <v/>
      </c>
      <c r="J18" s="67" t="str">
        <f t="shared" si="2"/>
        <v/>
      </c>
      <c r="K18" s="67" t="str">
        <f t="shared" si="5"/>
        <v/>
      </c>
      <c r="L18" s="68" t="str">
        <f>IF(ISNUMBER(J18),J18+(300-J18)*VLOOKUP(K18,Factors!$A$2:$B$302,2,TRUE()),"")</f>
        <v/>
      </c>
      <c r="M18" s="69" t="str">
        <f t="shared" si="3"/>
        <v/>
      </c>
      <c r="N18" s="9" t="str">
        <f t="shared" si="4"/>
        <v/>
      </c>
    </row>
    <row r="19" spans="1:23" ht="12.75" customHeight="1" x14ac:dyDescent="0.2">
      <c r="A19" s="70"/>
      <c r="B19" s="66"/>
      <c r="C19" s="66"/>
      <c r="D19" s="66"/>
      <c r="E19" s="66"/>
      <c r="F19" s="66"/>
      <c r="G19" s="66"/>
      <c r="H19" s="71" t="str">
        <f t="shared" si="0"/>
        <v/>
      </c>
      <c r="I19" s="71" t="str">
        <f t="shared" si="1"/>
        <v/>
      </c>
      <c r="J19" s="67" t="str">
        <f t="shared" si="2"/>
        <v/>
      </c>
      <c r="K19" s="67" t="str">
        <f t="shared" si="5"/>
        <v/>
      </c>
      <c r="L19" s="68" t="str">
        <f>IF(ISNUMBER(J19),J19+(300-J19)*VLOOKUP(K19,Factors!$A$2:$B$302,2,TRUE()),"")</f>
        <v/>
      </c>
      <c r="M19" s="69" t="str">
        <f t="shared" si="3"/>
        <v/>
      </c>
      <c r="N19" s="9" t="str">
        <f t="shared" si="4"/>
        <v/>
      </c>
      <c r="U19" s="11"/>
      <c r="V19" s="11"/>
      <c r="W19" s="11"/>
    </row>
    <row r="20" spans="1:23" ht="12.75" customHeight="1" x14ac:dyDescent="0.2">
      <c r="A20" s="70"/>
      <c r="B20" s="66"/>
      <c r="C20" s="66"/>
      <c r="D20" s="66"/>
      <c r="E20" s="66"/>
      <c r="F20" s="66"/>
      <c r="G20" s="66"/>
      <c r="H20" s="71" t="str">
        <f t="shared" si="0"/>
        <v/>
      </c>
      <c r="I20" s="71" t="str">
        <f t="shared" si="1"/>
        <v/>
      </c>
      <c r="J20" s="67" t="str">
        <f t="shared" si="2"/>
        <v/>
      </c>
      <c r="K20" s="67" t="str">
        <f t="shared" si="5"/>
        <v/>
      </c>
      <c r="L20" s="68" t="str">
        <f>IF(ISNUMBER(J20),J20+(300-J20)*VLOOKUP(K20,Factors!$A$2:$B$302,2,TRUE()),"")</f>
        <v/>
      </c>
      <c r="M20" s="69" t="str">
        <f t="shared" si="3"/>
        <v/>
      </c>
      <c r="N20" s="9" t="str">
        <f t="shared" si="4"/>
        <v/>
      </c>
    </row>
    <row r="21" spans="1:23" ht="12.75" customHeight="1" x14ac:dyDescent="0.2">
      <c r="A21" s="70"/>
      <c r="B21" s="66"/>
      <c r="C21" s="66"/>
      <c r="D21" s="66"/>
      <c r="E21" s="66"/>
      <c r="F21" s="66"/>
      <c r="G21" s="66"/>
      <c r="H21" s="71" t="str">
        <f t="shared" si="0"/>
        <v/>
      </c>
      <c r="I21" s="71" t="str">
        <f t="shared" si="1"/>
        <v/>
      </c>
      <c r="J21" s="67" t="str">
        <f t="shared" si="2"/>
        <v/>
      </c>
      <c r="K21" s="67" t="str">
        <f t="shared" si="5"/>
        <v/>
      </c>
      <c r="L21" s="68" t="str">
        <f>IF(ISNUMBER(J21),J21+(300-J21)*VLOOKUP(K21,Factors!$A$2:$B$302,2,TRUE()),"")</f>
        <v/>
      </c>
      <c r="M21" s="69" t="str">
        <f t="shared" si="3"/>
        <v/>
      </c>
      <c r="N21" s="9" t="str">
        <f t="shared" si="4"/>
        <v/>
      </c>
    </row>
    <row r="22" spans="1:23" ht="12.75" customHeight="1" x14ac:dyDescent="0.2">
      <c r="A22" s="70"/>
      <c r="B22" s="66"/>
      <c r="C22" s="66"/>
      <c r="D22" s="66"/>
      <c r="E22" s="66"/>
      <c r="F22" s="66"/>
      <c r="G22" s="66"/>
      <c r="H22" s="71" t="str">
        <f t="shared" si="0"/>
        <v/>
      </c>
      <c r="I22" s="71" t="str">
        <f t="shared" si="1"/>
        <v/>
      </c>
      <c r="J22" s="67" t="str">
        <f t="shared" si="2"/>
        <v/>
      </c>
      <c r="K22" s="67" t="str">
        <f t="shared" si="5"/>
        <v/>
      </c>
      <c r="L22" s="68" t="str">
        <f>IF(ISNUMBER(J22),J22+(300-J22)*VLOOKUP(K22,Factors!$A$2:$B$302,2,TRUE()),"")</f>
        <v/>
      </c>
      <c r="M22" s="69" t="str">
        <f t="shared" si="3"/>
        <v/>
      </c>
      <c r="N22" s="9" t="str">
        <f t="shared" si="4"/>
        <v/>
      </c>
    </row>
    <row r="23" spans="1:23" ht="12.75" customHeight="1" x14ac:dyDescent="0.2">
      <c r="A23" s="70"/>
      <c r="B23" s="66"/>
      <c r="C23" s="66"/>
      <c r="D23" s="66"/>
      <c r="E23" s="66"/>
      <c r="F23" s="66"/>
      <c r="G23" s="66"/>
      <c r="H23" s="71" t="str">
        <f t="shared" si="0"/>
        <v/>
      </c>
      <c r="I23" s="71" t="str">
        <f t="shared" si="1"/>
        <v/>
      </c>
      <c r="J23" s="67" t="str">
        <f t="shared" si="2"/>
        <v/>
      </c>
      <c r="K23" s="67" t="str">
        <f t="shared" si="5"/>
        <v/>
      </c>
      <c r="L23" s="68" t="str">
        <f>IF(ISNUMBER(J23),J23+(300-J23)*VLOOKUP(K23,Factors!$A$2:$B$302,2,TRUE()),"")</f>
        <v/>
      </c>
      <c r="M23" s="68" t="str">
        <f t="shared" si="3"/>
        <v/>
      </c>
      <c r="N23" s="9" t="str">
        <f t="shared" si="4"/>
        <v/>
      </c>
      <c r="W23" s="74"/>
    </row>
    <row r="24" spans="1:23" ht="12.75" customHeight="1" x14ac:dyDescent="0.2">
      <c r="A24" s="70"/>
      <c r="B24" s="66"/>
      <c r="C24" s="66"/>
      <c r="D24" s="66"/>
      <c r="E24" s="66"/>
      <c r="F24" s="66"/>
      <c r="G24" s="66"/>
      <c r="H24" s="71" t="str">
        <f t="shared" si="0"/>
        <v/>
      </c>
      <c r="I24" s="71" t="str">
        <f t="shared" si="1"/>
        <v/>
      </c>
      <c r="J24" s="67" t="str">
        <f t="shared" si="2"/>
        <v/>
      </c>
      <c r="K24" s="67" t="str">
        <f t="shared" si="5"/>
        <v/>
      </c>
      <c r="L24" s="68" t="str">
        <f>IF(ISNUMBER(J24),J24+(300-J24)*VLOOKUP(K24,Factors!$A$2:$B$302,2,TRUE()),"")</f>
        <v/>
      </c>
      <c r="M24" s="68" t="str">
        <f t="shared" si="3"/>
        <v/>
      </c>
      <c r="N24" s="9" t="str">
        <f t="shared" si="4"/>
        <v/>
      </c>
      <c r="W24" s="74"/>
    </row>
    <row r="25" spans="1:23" ht="12.75" customHeight="1" x14ac:dyDescent="0.2">
      <c r="A25" s="70"/>
      <c r="B25" s="66"/>
      <c r="C25" s="66"/>
      <c r="D25" s="66"/>
      <c r="E25" s="66"/>
      <c r="F25" s="66"/>
      <c r="G25" s="66"/>
      <c r="H25" s="71" t="str">
        <f t="shared" si="0"/>
        <v/>
      </c>
      <c r="I25" s="71" t="str">
        <f t="shared" si="1"/>
        <v/>
      </c>
      <c r="J25" s="67" t="str">
        <f t="shared" si="2"/>
        <v/>
      </c>
      <c r="K25" s="67" t="str">
        <f t="shared" si="5"/>
        <v/>
      </c>
      <c r="L25" s="68" t="str">
        <f>IF(ISNUMBER(J25),J25+(300-J25)*VLOOKUP(K25,Factors!$A$2:$B$302,2,TRUE()),"")</f>
        <v/>
      </c>
      <c r="M25" s="68" t="str">
        <f t="shared" si="3"/>
        <v/>
      </c>
      <c r="N25" s="9" t="str">
        <f t="shared" si="4"/>
        <v/>
      </c>
    </row>
    <row r="26" spans="1:23" ht="12.75" customHeight="1" x14ac:dyDescent="0.2">
      <c r="A26" s="70"/>
      <c r="B26" s="66"/>
      <c r="C26" s="66"/>
      <c r="D26" s="66"/>
      <c r="E26" s="66"/>
      <c r="F26" s="66"/>
      <c r="G26" s="66"/>
      <c r="H26" s="71" t="str">
        <f t="shared" si="0"/>
        <v/>
      </c>
      <c r="I26" s="71" t="str">
        <f t="shared" si="1"/>
        <v/>
      </c>
      <c r="J26" s="67" t="str">
        <f t="shared" si="2"/>
        <v/>
      </c>
      <c r="K26" s="67" t="str">
        <f t="shared" si="5"/>
        <v/>
      </c>
      <c r="L26" s="68" t="str">
        <f>IF(ISNUMBER(J26),J26+(300-J26)*VLOOKUP(K26,Factors!$A$2:$B$302,2,TRUE()),"")</f>
        <v/>
      </c>
      <c r="M26" s="68" t="str">
        <f t="shared" si="3"/>
        <v/>
      </c>
      <c r="N26" s="9" t="str">
        <f t="shared" si="4"/>
        <v/>
      </c>
    </row>
    <row r="27" spans="1:23" ht="12.75" customHeight="1" x14ac:dyDescent="0.2">
      <c r="A27" s="70"/>
      <c r="B27" s="66"/>
      <c r="C27" s="66"/>
      <c r="D27" s="66"/>
      <c r="E27" s="66"/>
      <c r="F27" s="66"/>
      <c r="G27" s="66"/>
      <c r="H27" s="71" t="str">
        <f t="shared" si="0"/>
        <v/>
      </c>
      <c r="I27" s="71" t="str">
        <f t="shared" si="1"/>
        <v/>
      </c>
      <c r="J27" s="67" t="str">
        <f t="shared" si="2"/>
        <v/>
      </c>
      <c r="K27" s="67" t="str">
        <f t="shared" si="5"/>
        <v/>
      </c>
      <c r="L27" s="68" t="str">
        <f>IF(ISNUMBER(J27),J27+(300-J27)*VLOOKUP(K27,Factors!$A$2:$B$302,2,TRUE()),"")</f>
        <v/>
      </c>
      <c r="M27" s="68" t="str">
        <f t="shared" si="3"/>
        <v/>
      </c>
      <c r="N27" s="9" t="str">
        <f t="shared" si="4"/>
        <v/>
      </c>
    </row>
    <row r="28" spans="1:23" ht="12.75" customHeight="1" x14ac:dyDescent="0.2">
      <c r="A28" s="70"/>
      <c r="B28" s="66"/>
      <c r="C28" s="66"/>
      <c r="D28" s="66"/>
      <c r="E28" s="66"/>
      <c r="F28" s="66"/>
      <c r="G28" s="66"/>
      <c r="H28" s="71" t="str">
        <f t="shared" si="0"/>
        <v/>
      </c>
      <c r="I28" s="71" t="str">
        <f t="shared" si="1"/>
        <v/>
      </c>
      <c r="J28" s="67" t="str">
        <f t="shared" si="2"/>
        <v/>
      </c>
      <c r="K28" s="67" t="str">
        <f t="shared" si="5"/>
        <v/>
      </c>
      <c r="L28" s="68" t="str">
        <f>IF(ISNUMBER(J28),J28+(300-J28)*VLOOKUP(K28,Factors!$A$2:$B$302,2,TRUE()),"")</f>
        <v/>
      </c>
      <c r="M28" s="68" t="str">
        <f t="shared" si="3"/>
        <v/>
      </c>
      <c r="N28" s="9" t="str">
        <f t="shared" si="4"/>
        <v/>
      </c>
    </row>
    <row r="29" spans="1:23" ht="12.75" customHeight="1" x14ac:dyDescent="0.2">
      <c r="A29" s="70"/>
      <c r="B29" s="66"/>
      <c r="C29" s="66"/>
      <c r="D29" s="66"/>
      <c r="E29" s="66"/>
      <c r="F29" s="66"/>
      <c r="G29" s="66"/>
      <c r="H29" s="71" t="str">
        <f t="shared" si="0"/>
        <v/>
      </c>
      <c r="I29" s="71" t="str">
        <f t="shared" si="1"/>
        <v/>
      </c>
      <c r="J29" s="67" t="str">
        <f t="shared" si="2"/>
        <v/>
      </c>
      <c r="K29" s="67" t="str">
        <f t="shared" si="5"/>
        <v/>
      </c>
      <c r="L29" s="68" t="str">
        <f>IF(ISNUMBER(J29),J29+(300-J29)*VLOOKUP(K29,Factors!$A$2:$B$302,2,TRUE()),"")</f>
        <v/>
      </c>
      <c r="M29" s="68" t="str">
        <f t="shared" si="3"/>
        <v/>
      </c>
      <c r="N29" s="9" t="str">
        <f t="shared" si="4"/>
        <v/>
      </c>
    </row>
    <row r="30" spans="1:23" ht="12.75" customHeight="1" x14ac:dyDescent="0.2">
      <c r="A30" s="70"/>
      <c r="B30" s="66"/>
      <c r="C30" s="66"/>
      <c r="D30" s="66"/>
      <c r="E30" s="66"/>
      <c r="F30" s="66"/>
      <c r="G30" s="66"/>
      <c r="H30" s="67" t="str">
        <f t="shared" si="0"/>
        <v/>
      </c>
      <c r="I30" s="67" t="str">
        <f t="shared" si="1"/>
        <v/>
      </c>
      <c r="J30" s="67" t="str">
        <f t="shared" si="2"/>
        <v/>
      </c>
      <c r="K30" s="67" t="str">
        <f t="shared" si="5"/>
        <v/>
      </c>
      <c r="L30" s="68" t="str">
        <f>IF(ISNUMBER(J30),J30+(300-J30)*VLOOKUP(K30,Factors!$A$2:$B$302,2,TRUE()),"")</f>
        <v/>
      </c>
      <c r="M30" s="68" t="str">
        <f t="shared" si="3"/>
        <v/>
      </c>
      <c r="N30" s="9" t="str">
        <f t="shared" si="4"/>
        <v/>
      </c>
    </row>
    <row r="31" spans="1:23" ht="12.75" customHeight="1" x14ac:dyDescent="0.2">
      <c r="A31" s="70"/>
      <c r="B31" s="66"/>
      <c r="C31" s="66"/>
      <c r="D31" s="66"/>
      <c r="E31" s="66"/>
      <c r="F31" s="66"/>
      <c r="G31" s="66"/>
      <c r="H31" s="67" t="str">
        <f t="shared" si="0"/>
        <v/>
      </c>
      <c r="I31" s="67" t="str">
        <f t="shared" si="1"/>
        <v/>
      </c>
      <c r="J31" s="67" t="str">
        <f t="shared" si="2"/>
        <v/>
      </c>
      <c r="K31" s="67" t="str">
        <f t="shared" si="5"/>
        <v/>
      </c>
      <c r="L31" s="68" t="str">
        <f>IF(ISNUMBER(J31),J31+(300-J31)*VLOOKUP(K31,Factors!$A$2:$B$302,2,TRUE()),"")</f>
        <v/>
      </c>
      <c r="M31" s="68" t="str">
        <f t="shared" si="3"/>
        <v/>
      </c>
      <c r="N31" s="9" t="str">
        <f t="shared" si="4"/>
        <v/>
      </c>
    </row>
    <row r="32" spans="1:23" ht="12.75" customHeight="1" x14ac:dyDescent="0.2">
      <c r="A32" s="70"/>
      <c r="B32" s="66"/>
      <c r="C32" s="66"/>
      <c r="D32" s="66"/>
      <c r="E32" s="66"/>
      <c r="F32" s="66"/>
      <c r="G32" s="66"/>
      <c r="H32" s="67" t="str">
        <f t="shared" si="0"/>
        <v/>
      </c>
      <c r="I32" s="67" t="str">
        <f t="shared" si="1"/>
        <v/>
      </c>
      <c r="J32" s="67" t="str">
        <f t="shared" si="2"/>
        <v/>
      </c>
      <c r="K32" s="67" t="str">
        <f t="shared" si="5"/>
        <v/>
      </c>
      <c r="L32" s="68" t="str">
        <f>IF(ISNUMBER(J32),J32+(300-J32)*VLOOKUP(K32,Factors!$A$2:$B$302,2,TRUE()),"")</f>
        <v/>
      </c>
      <c r="M32" s="68" t="str">
        <f t="shared" si="3"/>
        <v/>
      </c>
      <c r="N32" s="9" t="str">
        <f t="shared" si="4"/>
        <v/>
      </c>
    </row>
    <row r="33" spans="1:14" ht="12.75" customHeight="1" x14ac:dyDescent="0.2">
      <c r="A33" s="70"/>
      <c r="B33" s="66"/>
      <c r="C33" s="66"/>
      <c r="D33" s="66"/>
      <c r="E33" s="66"/>
      <c r="F33" s="66"/>
      <c r="G33" s="66"/>
      <c r="H33" s="67" t="str">
        <f t="shared" si="0"/>
        <v/>
      </c>
      <c r="I33" s="67" t="str">
        <f t="shared" si="1"/>
        <v/>
      </c>
      <c r="J33" s="67" t="str">
        <f t="shared" si="2"/>
        <v/>
      </c>
      <c r="K33" s="67" t="str">
        <f t="shared" si="5"/>
        <v/>
      </c>
      <c r="L33" s="68" t="str">
        <f>IF(ISNUMBER(J33),J33+(300-J33)*VLOOKUP(K33,Factors!$A$2:$B$302,2,TRUE()),"")</f>
        <v/>
      </c>
      <c r="M33" s="68" t="str">
        <f t="shared" si="3"/>
        <v/>
      </c>
      <c r="N33" s="9" t="str">
        <f t="shared" si="4"/>
        <v/>
      </c>
    </row>
    <row r="34" spans="1:14" ht="12.75" customHeight="1" x14ac:dyDescent="0.2">
      <c r="A34" s="70"/>
      <c r="B34" s="66"/>
      <c r="C34" s="66"/>
      <c r="D34" s="66"/>
      <c r="E34" s="66"/>
      <c r="F34" s="66"/>
      <c r="G34" s="66"/>
      <c r="H34" s="67" t="str">
        <f t="shared" si="0"/>
        <v/>
      </c>
      <c r="I34" s="67" t="str">
        <f t="shared" si="1"/>
        <v/>
      </c>
      <c r="J34" s="67" t="str">
        <f t="shared" si="2"/>
        <v/>
      </c>
      <c r="K34" s="67" t="str">
        <f t="shared" si="5"/>
        <v/>
      </c>
      <c r="L34" s="68" t="str">
        <f>IF(ISNUMBER(J34),J34+(300-J34)*VLOOKUP(K34,Factors!$A$2:$B$302,2,TRUE()),"")</f>
        <v/>
      </c>
      <c r="M34" s="68" t="str">
        <f t="shared" si="3"/>
        <v/>
      </c>
      <c r="N34" s="9" t="str">
        <f t="shared" si="4"/>
        <v/>
      </c>
    </row>
    <row r="35" spans="1:14" ht="12.75" customHeight="1" x14ac:dyDescent="0.2">
      <c r="A35" s="70"/>
      <c r="B35" s="66"/>
      <c r="C35" s="66"/>
      <c r="D35" s="66"/>
      <c r="E35" s="66"/>
      <c r="F35" s="66"/>
      <c r="G35" s="66"/>
      <c r="H35" s="67" t="str">
        <f t="shared" si="0"/>
        <v/>
      </c>
      <c r="I35" s="67" t="str">
        <f t="shared" si="1"/>
        <v/>
      </c>
      <c r="J35" s="67" t="str">
        <f t="shared" si="2"/>
        <v/>
      </c>
      <c r="K35" s="67" t="str">
        <f t="shared" si="5"/>
        <v/>
      </c>
      <c r="L35" s="68" t="str">
        <f>IF(ISNUMBER(J35),J35+(300-J35)*VLOOKUP(K35,Factors!$A$2:$B$302,2,TRUE()),"")</f>
        <v/>
      </c>
      <c r="M35" s="68"/>
      <c r="N35" s="9"/>
    </row>
    <row r="36" spans="1:14" ht="12.75" customHeight="1" x14ac:dyDescent="0.2">
      <c r="A36" s="70"/>
      <c r="B36" s="66"/>
      <c r="C36" s="66"/>
      <c r="D36" s="66"/>
      <c r="E36" s="66"/>
      <c r="F36" s="66"/>
      <c r="G36" s="66"/>
      <c r="H36" s="67" t="str">
        <f t="shared" si="0"/>
        <v/>
      </c>
      <c r="I36" s="67" t="str">
        <f t="shared" si="1"/>
        <v/>
      </c>
      <c r="J36" s="67" t="str">
        <f t="shared" si="2"/>
        <v/>
      </c>
      <c r="K36" s="67" t="str">
        <f>IF(ISNUMBER(J34),INT(AVERAGE(J32:J34)),"")</f>
        <v/>
      </c>
      <c r="L36" s="68" t="str">
        <f>IF(ISNUMBER(J36),J36+(300-J36)*VLOOKUP(K36,Factors!$A$2:$B$302,2,TRUE()),"")</f>
        <v/>
      </c>
      <c r="M36" s="68" t="str">
        <f>IF(ISNUMBER(J36),I36/600,"")</f>
        <v/>
      </c>
      <c r="N36" s="9" t="str">
        <f>IF(ISNUMBER(M36),IF(M36&lt;0.85,"Marksman",IF(M36&lt;0.9,"Sharpshooter",IF(M36&lt;0.95,"Expert",IF(M36&lt;0.97,"Master","High Master")))),"")</f>
        <v/>
      </c>
    </row>
    <row r="37" spans="1:14" ht="12.75" customHeight="1" x14ac:dyDescent="0.2">
      <c r="A37" s="78" t="s">
        <v>14</v>
      </c>
      <c r="B37" s="78">
        <f t="shared" ref="B37:M37" si="6">MIN(B4:B36)</f>
        <v>0</v>
      </c>
      <c r="C37" s="78">
        <f t="shared" si="6"/>
        <v>0</v>
      </c>
      <c r="D37" s="78">
        <f t="shared" si="6"/>
        <v>0</v>
      </c>
      <c r="E37" s="78">
        <f t="shared" si="6"/>
        <v>0</v>
      </c>
      <c r="F37" s="78">
        <f t="shared" si="6"/>
        <v>0</v>
      </c>
      <c r="G37" s="78">
        <f t="shared" si="6"/>
        <v>0</v>
      </c>
      <c r="H37" s="9">
        <f t="shared" si="6"/>
        <v>0</v>
      </c>
      <c r="I37" s="9">
        <f t="shared" si="6"/>
        <v>0</v>
      </c>
      <c r="J37" s="9">
        <f t="shared" si="6"/>
        <v>0</v>
      </c>
      <c r="K37" s="76">
        <f t="shared" si="6"/>
        <v>0</v>
      </c>
      <c r="L37" s="77">
        <f t="shared" si="6"/>
        <v>0</v>
      </c>
      <c r="M37" s="76">
        <f t="shared" si="6"/>
        <v>0</v>
      </c>
      <c r="N37" s="9"/>
    </row>
    <row r="38" spans="1:14" ht="12.75" customHeight="1" x14ac:dyDescent="0.2">
      <c r="A38" s="78" t="s">
        <v>15</v>
      </c>
      <c r="B38" s="78">
        <f t="shared" ref="B38:M38" si="7">MAX(B4:B36)</f>
        <v>0</v>
      </c>
      <c r="C38" s="78">
        <f t="shared" si="7"/>
        <v>0</v>
      </c>
      <c r="D38" s="78">
        <f t="shared" si="7"/>
        <v>0</v>
      </c>
      <c r="E38" s="78">
        <f t="shared" si="7"/>
        <v>0</v>
      </c>
      <c r="F38" s="78">
        <f t="shared" si="7"/>
        <v>0</v>
      </c>
      <c r="G38" s="78">
        <f t="shared" si="7"/>
        <v>0</v>
      </c>
      <c r="H38" s="9">
        <f t="shared" si="7"/>
        <v>0</v>
      </c>
      <c r="I38" s="9">
        <f t="shared" si="7"/>
        <v>0</v>
      </c>
      <c r="J38" s="9">
        <f t="shared" si="7"/>
        <v>0</v>
      </c>
      <c r="K38" s="128">
        <f t="shared" si="7"/>
        <v>0</v>
      </c>
      <c r="L38" s="129">
        <f t="shared" si="7"/>
        <v>0</v>
      </c>
      <c r="M38" s="128">
        <f t="shared" si="7"/>
        <v>0</v>
      </c>
      <c r="N38" s="130"/>
    </row>
    <row r="39" spans="1:14" ht="12.75" customHeight="1" x14ac:dyDescent="0.2">
      <c r="A39" s="75" t="s">
        <v>16</v>
      </c>
      <c r="B39" s="122" t="e">
        <f t="shared" ref="B39:I39" si="8">AVERAGE(B4:B36)</f>
        <v>#DIV/0!</v>
      </c>
      <c r="C39" s="123" t="e">
        <f t="shared" si="8"/>
        <v>#DIV/0!</v>
      </c>
      <c r="D39" s="122" t="e">
        <f t="shared" si="8"/>
        <v>#DIV/0!</v>
      </c>
      <c r="E39" s="123" t="e">
        <f t="shared" si="8"/>
        <v>#DIV/0!</v>
      </c>
      <c r="F39" s="122" t="e">
        <f t="shared" si="8"/>
        <v>#DIV/0!</v>
      </c>
      <c r="G39" s="124" t="e">
        <f t="shared" si="8"/>
        <v>#DIV/0!</v>
      </c>
      <c r="H39" s="125" t="e">
        <f t="shared" si="8"/>
        <v>#DIV/0!</v>
      </c>
      <c r="I39" s="125" t="e">
        <f t="shared" si="8"/>
        <v>#DIV/0!</v>
      </c>
      <c r="J39" s="126">
        <f>B37+D37+F37</f>
        <v>0</v>
      </c>
      <c r="K39" s="131" t="e">
        <f>AVERAGE(K4:K36)</f>
        <v>#DIV/0!</v>
      </c>
      <c r="L39" s="130"/>
      <c r="M39" s="132" t="e">
        <f>SUM($I$4:$I$36)/(600*$M$40)</f>
        <v>#DIV/0!</v>
      </c>
      <c r="N39" s="67" t="e">
        <f>IF(M39=0,"",IF(M39&lt;0.85,"Marksman",IF(M39&lt;0.9,"Sharpshooter",IF(M39&lt;0.95,"Expert",IF(M39&lt;0.97,"Master","High Master")))))</f>
        <v>#DIV/0!</v>
      </c>
    </row>
    <row r="40" spans="1:14" ht="12.75" customHeight="1" x14ac:dyDescent="0.2">
      <c r="A40" s="78" t="s">
        <v>17</v>
      </c>
      <c r="B40" s="80" t="e">
        <f t="shared" ref="B40:I40" si="9">STDEV(B4:B36)</f>
        <v>#DIV/0!</v>
      </c>
      <c r="C40" s="80" t="e">
        <f t="shared" si="9"/>
        <v>#DIV/0!</v>
      </c>
      <c r="D40" s="80" t="e">
        <f t="shared" si="9"/>
        <v>#DIV/0!</v>
      </c>
      <c r="E40" s="80" t="e">
        <f t="shared" si="9"/>
        <v>#DIV/0!</v>
      </c>
      <c r="F40" s="80" t="e">
        <f t="shared" si="9"/>
        <v>#DIV/0!</v>
      </c>
      <c r="G40" s="81" t="e">
        <f t="shared" si="9"/>
        <v>#DIV/0!</v>
      </c>
      <c r="H40" s="82" t="e">
        <f t="shared" si="9"/>
        <v>#DIV/0!</v>
      </c>
      <c r="I40" s="82" t="e">
        <f t="shared" si="9"/>
        <v>#DIV/0!</v>
      </c>
      <c r="J40" s="83">
        <f>B38+D38+F38</f>
        <v>0</v>
      </c>
      <c r="K40" s="131" t="e">
        <f>STDEV(K4:K36)</f>
        <v>#DIV/0!</v>
      </c>
      <c r="L40" s="130"/>
      <c r="M40" s="130">
        <f>COUNT($B$4:$B$33)</f>
        <v>0</v>
      </c>
      <c r="N40" s="127" t="s">
        <v>18</v>
      </c>
    </row>
    <row r="42" spans="1:14" ht="12.75" customHeight="1" x14ac:dyDescent="0.2">
      <c r="I42" s="85"/>
    </row>
    <row r="43" spans="1:14" ht="12.75" customHeight="1" x14ac:dyDescent="0.2">
      <c r="I43" s="85"/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05"/>
  <sheetViews>
    <sheetView workbookViewId="0">
      <pane ySplit="1" topLeftCell="A271" activePane="bottomLeft" state="frozen"/>
      <selection pane="bottomLeft" activeCell="B276" sqref="B276"/>
    </sheetView>
  </sheetViews>
  <sheetFormatPr defaultRowHeight="12.75" x14ac:dyDescent="0.2"/>
  <cols>
    <col min="1" max="1" width="7" customWidth="1"/>
    <col min="3" max="3" width="12" customWidth="1"/>
    <col min="5" max="5" width="10" customWidth="1"/>
    <col min="8" max="8" width="10" customWidth="1"/>
    <col min="10" max="10" width="12" customWidth="1"/>
    <col min="12" max="12" width="12" customWidth="1"/>
    <col min="13" max="13" width="11" customWidth="1"/>
    <col min="16" max="16" width="11" customWidth="1"/>
    <col min="17" max="17" width="10" customWidth="1"/>
    <col min="18" max="18" width="2" customWidth="1"/>
  </cols>
  <sheetData>
    <row r="1" spans="1:27" ht="12.75" customHeight="1" x14ac:dyDescent="0.2">
      <c r="A1" s="7" t="s">
        <v>20</v>
      </c>
      <c r="B1" s="8" t="s">
        <v>21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1"/>
      <c r="Q1" s="11"/>
      <c r="S1" s="11"/>
      <c r="T1" s="11"/>
      <c r="U1" s="11"/>
    </row>
    <row r="2" spans="1:27" ht="12.75" customHeight="1" x14ac:dyDescent="0.2">
      <c r="A2">
        <v>0</v>
      </c>
      <c r="B2" s="5">
        <v>0.98839999999999795</v>
      </c>
      <c r="H2" s="5"/>
      <c r="I2" s="5"/>
      <c r="J2" s="5"/>
      <c r="K2" s="5"/>
      <c r="L2" s="10"/>
      <c r="P2" s="5"/>
      <c r="Q2" s="12"/>
      <c r="S2" s="13"/>
      <c r="U2" s="12"/>
      <c r="AA2">
        <f>1/SQRT(2*PI())</f>
        <v>0.3989422804014327</v>
      </c>
    </row>
    <row r="3" spans="1:27" ht="12.75" customHeight="1" x14ac:dyDescent="0.2">
      <c r="A3">
        <v>1</v>
      </c>
      <c r="B3" s="5">
        <v>0.98839999999999795</v>
      </c>
      <c r="H3" s="5"/>
      <c r="I3" s="5"/>
      <c r="J3" s="5"/>
      <c r="K3" s="5"/>
      <c r="L3" s="10"/>
      <c r="P3" s="5"/>
      <c r="Q3" s="12"/>
      <c r="S3" s="13"/>
      <c r="T3" s="5"/>
      <c r="U3" s="12"/>
    </row>
    <row r="4" spans="1:27" ht="12.75" customHeight="1" x14ac:dyDescent="0.2">
      <c r="A4">
        <v>2</v>
      </c>
      <c r="B4" s="5">
        <v>0.987899999999998</v>
      </c>
      <c r="H4" s="5"/>
      <c r="I4" s="5"/>
      <c r="J4" s="5"/>
      <c r="K4" s="5"/>
      <c r="L4" s="10"/>
      <c r="P4" s="5"/>
      <c r="Q4" s="12"/>
      <c r="S4" s="13"/>
      <c r="T4" s="5"/>
      <c r="U4" s="12"/>
    </row>
    <row r="5" spans="1:27" ht="12.75" customHeight="1" x14ac:dyDescent="0.2">
      <c r="A5">
        <v>3</v>
      </c>
      <c r="B5" s="5">
        <v>0.98739999999999795</v>
      </c>
      <c r="H5" s="5"/>
      <c r="I5" s="5"/>
      <c r="J5" s="5"/>
      <c r="K5" s="5"/>
      <c r="L5" s="10"/>
      <c r="Q5" s="12"/>
      <c r="S5" s="13"/>
      <c r="T5" s="5"/>
      <c r="U5" s="12"/>
    </row>
    <row r="6" spans="1:27" ht="12.75" customHeight="1" x14ac:dyDescent="0.2">
      <c r="A6">
        <v>4</v>
      </c>
      <c r="B6" s="5">
        <v>0.986899999999998</v>
      </c>
      <c r="H6" s="5"/>
      <c r="I6" s="5"/>
      <c r="J6" s="5"/>
      <c r="K6" s="5"/>
      <c r="L6" s="10"/>
      <c r="Q6" s="12"/>
      <c r="S6" s="13"/>
      <c r="T6" s="5"/>
      <c r="U6" s="12"/>
    </row>
    <row r="7" spans="1:27" ht="12.75" customHeight="1" x14ac:dyDescent="0.2">
      <c r="A7">
        <v>5</v>
      </c>
      <c r="B7" s="5">
        <v>0.98639999999999906</v>
      </c>
      <c r="H7" s="5"/>
      <c r="I7" s="5"/>
      <c r="J7" s="5"/>
      <c r="K7" s="5"/>
      <c r="L7" s="10"/>
      <c r="Q7" s="12"/>
      <c r="S7" s="13"/>
      <c r="T7" s="5"/>
      <c r="U7" s="12"/>
    </row>
    <row r="8" spans="1:27" ht="12.75" customHeight="1" x14ac:dyDescent="0.2">
      <c r="A8">
        <v>6</v>
      </c>
      <c r="B8" s="5">
        <v>0.985899999999999</v>
      </c>
      <c r="H8" s="5"/>
      <c r="I8" s="5"/>
      <c r="J8" s="5"/>
      <c r="K8" s="5"/>
      <c r="L8" s="10"/>
      <c r="Q8" s="12"/>
      <c r="S8" s="13"/>
      <c r="T8" s="5"/>
      <c r="U8" s="12"/>
    </row>
    <row r="9" spans="1:27" ht="12.75" customHeight="1" x14ac:dyDescent="0.2">
      <c r="A9">
        <v>7</v>
      </c>
      <c r="B9" s="5">
        <v>0.98539999999999905</v>
      </c>
      <c r="H9" s="5"/>
      <c r="I9" s="5"/>
      <c r="J9" s="5"/>
      <c r="K9" s="5"/>
      <c r="L9" s="10"/>
      <c r="Q9" s="12"/>
      <c r="S9" s="13"/>
      <c r="T9" s="5"/>
      <c r="U9" s="12"/>
    </row>
    <row r="10" spans="1:27" ht="12.75" customHeight="1" x14ac:dyDescent="0.2">
      <c r="A10">
        <v>8</v>
      </c>
      <c r="B10" s="5">
        <v>0.984899999999999</v>
      </c>
      <c r="H10" s="5"/>
      <c r="I10" s="5"/>
      <c r="J10" s="5"/>
      <c r="K10" s="5"/>
      <c r="L10" s="10"/>
      <c r="Q10" s="12"/>
      <c r="S10" s="13"/>
      <c r="T10" s="5"/>
      <c r="U10" s="12"/>
    </row>
    <row r="11" spans="1:27" ht="12.75" customHeight="1" x14ac:dyDescent="0.2">
      <c r="A11">
        <v>9</v>
      </c>
      <c r="B11" s="5">
        <v>0.98439999999999905</v>
      </c>
      <c r="H11" s="5"/>
      <c r="I11" s="5"/>
      <c r="J11" s="5"/>
      <c r="K11" s="5"/>
      <c r="L11" s="10"/>
      <c r="Q11" s="12"/>
      <c r="S11" s="13"/>
      <c r="T11" s="5"/>
      <c r="U11" s="12"/>
    </row>
    <row r="12" spans="1:27" ht="12.75" customHeight="1" x14ac:dyDescent="0.2">
      <c r="A12">
        <v>10</v>
      </c>
      <c r="B12" s="5">
        <v>0.983899999999999</v>
      </c>
      <c r="H12" s="5"/>
      <c r="I12" s="5"/>
      <c r="J12" s="5"/>
      <c r="K12" s="5"/>
      <c r="L12" s="10"/>
      <c r="Q12" s="12"/>
      <c r="S12" s="13"/>
      <c r="T12" s="5"/>
      <c r="U12" s="12"/>
    </row>
    <row r="13" spans="1:27" ht="12.75" customHeight="1" x14ac:dyDescent="0.2">
      <c r="A13">
        <v>11</v>
      </c>
      <c r="B13" s="5">
        <v>0.98339999999999905</v>
      </c>
      <c r="H13" s="5"/>
      <c r="I13" s="5"/>
      <c r="J13" s="5"/>
      <c r="K13" s="5"/>
      <c r="L13" s="10"/>
      <c r="Q13" s="12"/>
      <c r="S13" s="13"/>
      <c r="T13" s="5"/>
      <c r="U13" s="12"/>
    </row>
    <row r="14" spans="1:27" ht="12.75" customHeight="1" x14ac:dyDescent="0.2">
      <c r="A14">
        <v>12</v>
      </c>
      <c r="B14" s="5">
        <v>0.982899999999999</v>
      </c>
      <c r="H14" s="5"/>
      <c r="I14" s="5"/>
      <c r="J14" s="5"/>
      <c r="K14" s="5"/>
      <c r="L14" s="10"/>
      <c r="Q14" s="12"/>
      <c r="S14" s="13"/>
      <c r="T14" s="5"/>
      <c r="U14" s="12"/>
    </row>
    <row r="15" spans="1:27" ht="12.75" customHeight="1" x14ac:dyDescent="0.2">
      <c r="A15">
        <v>13</v>
      </c>
      <c r="B15" s="5">
        <v>0.98239999999999905</v>
      </c>
      <c r="H15" s="5"/>
      <c r="I15" s="5"/>
      <c r="J15" s="5"/>
      <c r="K15" s="5"/>
      <c r="L15" s="10"/>
      <c r="Q15" s="12"/>
      <c r="S15" s="5"/>
      <c r="T15" s="5"/>
      <c r="U15" s="12"/>
    </row>
    <row r="16" spans="1:27" ht="12.75" customHeight="1" x14ac:dyDescent="0.2">
      <c r="A16">
        <v>14</v>
      </c>
      <c r="B16" s="5">
        <v>0.981899999999999</v>
      </c>
      <c r="H16" s="5"/>
      <c r="I16" s="5"/>
      <c r="J16" s="5"/>
      <c r="K16" s="5"/>
      <c r="L16" s="10"/>
      <c r="Q16" s="12"/>
      <c r="S16" s="5"/>
      <c r="T16" s="5"/>
      <c r="U16" s="12"/>
    </row>
    <row r="17" spans="1:28" ht="12.75" customHeight="1" x14ac:dyDescent="0.2">
      <c r="A17">
        <v>15</v>
      </c>
      <c r="B17" s="5">
        <v>0.98139999999999905</v>
      </c>
      <c r="H17" s="5"/>
      <c r="I17" s="5"/>
      <c r="J17" s="5"/>
      <c r="K17" s="5"/>
      <c r="L17" s="10"/>
      <c r="Q17" s="12"/>
      <c r="S17" s="5"/>
      <c r="T17" s="5"/>
      <c r="U17" s="12"/>
    </row>
    <row r="18" spans="1:28" ht="12.75" customHeight="1" x14ac:dyDescent="0.2">
      <c r="A18">
        <v>16</v>
      </c>
      <c r="B18" s="5">
        <v>0.98089999999999899</v>
      </c>
      <c r="H18" s="5"/>
      <c r="I18" s="5"/>
      <c r="J18" s="5"/>
      <c r="K18" s="5"/>
      <c r="L18" s="10"/>
      <c r="Q18" s="12"/>
      <c r="S18" s="5"/>
      <c r="T18" s="5"/>
      <c r="U18" s="12"/>
    </row>
    <row r="19" spans="1:28" ht="12.75" customHeight="1" x14ac:dyDescent="0.2">
      <c r="A19">
        <v>17</v>
      </c>
      <c r="B19" s="5">
        <v>0.98039999999999905</v>
      </c>
      <c r="H19" s="5"/>
      <c r="I19" s="5"/>
      <c r="J19" s="5"/>
      <c r="K19" s="5"/>
      <c r="L19" s="10"/>
      <c r="Q19" s="12"/>
      <c r="S19" s="5"/>
      <c r="T19" s="5"/>
      <c r="U19" s="12"/>
    </row>
    <row r="20" spans="1:28" ht="12.75" customHeight="1" x14ac:dyDescent="0.2">
      <c r="A20">
        <v>18</v>
      </c>
      <c r="B20" s="5">
        <v>0.97989999999999899</v>
      </c>
      <c r="H20" s="5"/>
      <c r="I20" s="5"/>
      <c r="J20" s="5"/>
      <c r="K20" s="5"/>
      <c r="L20" s="10"/>
      <c r="Q20" s="12"/>
      <c r="S20" s="5"/>
      <c r="T20" s="5"/>
      <c r="U20" s="12"/>
    </row>
    <row r="21" spans="1:28" ht="12.75" customHeight="1" x14ac:dyDescent="0.2">
      <c r="A21">
        <v>19</v>
      </c>
      <c r="B21" s="5">
        <v>0.97939999999999905</v>
      </c>
      <c r="H21" s="5"/>
      <c r="I21" s="5"/>
      <c r="J21" s="5"/>
      <c r="K21" s="5"/>
      <c r="L21" s="10"/>
      <c r="Q21" s="12"/>
      <c r="S21" s="5"/>
      <c r="T21" s="5"/>
      <c r="U21" s="12"/>
    </row>
    <row r="22" spans="1:28" ht="12.75" customHeight="1" x14ac:dyDescent="0.2">
      <c r="A22">
        <v>20</v>
      </c>
      <c r="B22" s="5">
        <v>0.97889999999999899</v>
      </c>
      <c r="H22" s="5"/>
      <c r="I22" s="5"/>
      <c r="J22" s="5"/>
      <c r="K22" s="5"/>
      <c r="L22" s="10"/>
      <c r="Q22" s="12"/>
      <c r="S22" s="5"/>
      <c r="T22" s="5"/>
      <c r="U22" s="12"/>
    </row>
    <row r="23" spans="1:28" ht="12.75" customHeight="1" x14ac:dyDescent="0.2">
      <c r="A23">
        <v>21</v>
      </c>
      <c r="B23" s="5">
        <v>0.97839999999999905</v>
      </c>
      <c r="H23" s="5"/>
      <c r="I23" s="5"/>
      <c r="J23" s="5"/>
      <c r="K23" s="5"/>
      <c r="L23" s="10"/>
      <c r="Q23" s="12"/>
      <c r="S23" s="5"/>
      <c r="T23" s="5"/>
      <c r="U23" s="12"/>
    </row>
    <row r="24" spans="1:28" ht="12.75" customHeight="1" x14ac:dyDescent="0.2">
      <c r="A24">
        <v>22</v>
      </c>
      <c r="B24" s="5">
        <v>0.97789999999999899</v>
      </c>
      <c r="H24" s="5"/>
      <c r="I24" s="5"/>
      <c r="J24" s="5"/>
      <c r="K24" s="5"/>
      <c r="L24" s="10"/>
      <c r="Q24" s="12"/>
      <c r="S24" s="5"/>
      <c r="T24" s="5"/>
      <c r="U24" s="12"/>
    </row>
    <row r="25" spans="1:28" ht="12.75" customHeight="1" x14ac:dyDescent="0.2">
      <c r="A25">
        <v>23</v>
      </c>
      <c r="B25" s="5">
        <v>0.97739999999999905</v>
      </c>
      <c r="H25" s="5"/>
      <c r="I25" s="5"/>
      <c r="J25" s="5"/>
      <c r="K25" s="5"/>
      <c r="L25" s="10"/>
      <c r="Q25" s="12"/>
      <c r="S25" s="5"/>
      <c r="T25" s="5"/>
      <c r="U25" s="12"/>
    </row>
    <row r="26" spans="1:28" ht="12.75" customHeight="1" x14ac:dyDescent="0.2">
      <c r="A26">
        <v>24</v>
      </c>
      <c r="B26" s="5">
        <v>0.97689999999999999</v>
      </c>
      <c r="G26" s="5"/>
      <c r="H26" s="5"/>
      <c r="I26" s="5"/>
      <c r="J26" s="5"/>
      <c r="K26" s="5"/>
      <c r="L26" s="10"/>
      <c r="Q26" s="12"/>
      <c r="S26" s="5"/>
      <c r="T26" s="5"/>
      <c r="U26" s="12"/>
    </row>
    <row r="27" spans="1:28" ht="12.75" customHeight="1" x14ac:dyDescent="0.2">
      <c r="A27">
        <v>25</v>
      </c>
      <c r="B27" s="5">
        <v>0.97640000000000005</v>
      </c>
      <c r="G27" s="5"/>
      <c r="H27" s="5"/>
      <c r="I27" s="5"/>
      <c r="J27" s="5"/>
      <c r="K27" s="5"/>
      <c r="L27" s="10"/>
      <c r="Q27" s="12"/>
      <c r="S27" s="5"/>
      <c r="T27" s="5"/>
      <c r="U27" s="12"/>
    </row>
    <row r="28" spans="1:28" ht="12.75" customHeight="1" x14ac:dyDescent="0.2">
      <c r="A28">
        <v>26</v>
      </c>
      <c r="B28" s="5">
        <v>0.97589999999999999</v>
      </c>
      <c r="H28" s="5"/>
      <c r="I28" s="5"/>
      <c r="J28" s="5"/>
      <c r="K28" s="5"/>
      <c r="L28" s="10"/>
      <c r="Q28" s="12"/>
      <c r="S28" s="5"/>
      <c r="T28" s="5"/>
      <c r="U28" s="12"/>
    </row>
    <row r="29" spans="1:28" ht="12.75" customHeight="1" x14ac:dyDescent="0.2">
      <c r="A29">
        <v>27</v>
      </c>
      <c r="B29" s="5">
        <v>0.97540000000000004</v>
      </c>
      <c r="H29" s="5"/>
      <c r="I29" s="5"/>
      <c r="J29" s="5"/>
      <c r="K29" s="5"/>
      <c r="L29" s="10"/>
      <c r="Q29" s="12"/>
      <c r="S29" s="5"/>
      <c r="T29" s="5"/>
      <c r="U29" s="12"/>
    </row>
    <row r="30" spans="1:28" ht="12.75" customHeight="1" x14ac:dyDescent="0.2">
      <c r="A30">
        <v>28</v>
      </c>
      <c r="B30" s="5">
        <v>0.97489999999999999</v>
      </c>
      <c r="H30" s="5"/>
      <c r="I30" s="5"/>
      <c r="J30" s="5"/>
      <c r="K30" s="5"/>
      <c r="L30" s="10"/>
      <c r="Q30" s="12"/>
      <c r="S30" s="5"/>
      <c r="T30" s="5"/>
      <c r="U30" s="12"/>
    </row>
    <row r="31" spans="1:28" ht="12.75" customHeight="1" x14ac:dyDescent="0.2">
      <c r="A31">
        <v>29</v>
      </c>
      <c r="B31" s="5">
        <v>0.97440000000000004</v>
      </c>
      <c r="H31" s="5"/>
      <c r="I31" s="5"/>
      <c r="J31" s="5"/>
      <c r="K31" s="5"/>
      <c r="L31" s="10"/>
      <c r="Q31" s="12"/>
      <c r="S31" s="5"/>
      <c r="T31" s="5"/>
      <c r="U31" s="12"/>
    </row>
    <row r="32" spans="1:28" ht="12.75" customHeight="1" x14ac:dyDescent="0.2">
      <c r="A32">
        <v>30</v>
      </c>
      <c r="B32" s="5">
        <v>0.97389999999999999</v>
      </c>
      <c r="H32" s="5"/>
      <c r="I32" s="5"/>
      <c r="J32" s="5"/>
      <c r="K32" s="5"/>
      <c r="L32" s="10"/>
      <c r="Q32" s="12"/>
      <c r="S32" s="5"/>
      <c r="T32" s="5"/>
      <c r="U32" s="12"/>
      <c r="AB32">
        <v>0.2</v>
      </c>
    </row>
    <row r="33" spans="1:21" ht="12.75" customHeight="1" x14ac:dyDescent="0.2">
      <c r="A33">
        <v>31</v>
      </c>
      <c r="B33" s="5">
        <v>0.97340000000000004</v>
      </c>
      <c r="H33" s="5"/>
      <c r="I33" s="5"/>
      <c r="J33" s="5"/>
      <c r="K33" s="5"/>
      <c r="L33" s="10"/>
      <c r="Q33" s="12"/>
      <c r="S33" s="5"/>
      <c r="T33" s="5"/>
      <c r="U33" s="12"/>
    </row>
    <row r="34" spans="1:21" ht="12.75" customHeight="1" x14ac:dyDescent="0.2">
      <c r="A34">
        <v>32</v>
      </c>
      <c r="B34" s="5">
        <v>0.97289999999999999</v>
      </c>
      <c r="H34" s="5"/>
      <c r="I34" s="5"/>
      <c r="J34" s="5"/>
      <c r="K34" s="5"/>
      <c r="L34" s="10"/>
      <c r="Q34" s="12"/>
      <c r="S34" s="5"/>
      <c r="T34" s="5"/>
      <c r="U34" s="12"/>
    </row>
    <row r="35" spans="1:21" ht="12.75" customHeight="1" x14ac:dyDescent="0.2">
      <c r="A35">
        <v>33</v>
      </c>
      <c r="B35" s="5">
        <v>0.97240000000000004</v>
      </c>
      <c r="H35" s="5"/>
      <c r="I35" s="5"/>
      <c r="J35" s="5"/>
      <c r="K35" s="5"/>
      <c r="L35" s="10"/>
      <c r="Q35" s="12"/>
      <c r="S35" s="5"/>
      <c r="T35" s="5"/>
      <c r="U35" s="12"/>
    </row>
    <row r="36" spans="1:21" ht="12.75" customHeight="1" x14ac:dyDescent="0.2">
      <c r="A36">
        <v>34</v>
      </c>
      <c r="B36" s="5">
        <v>0.97189999999999999</v>
      </c>
      <c r="H36" s="5"/>
      <c r="I36" s="5"/>
      <c r="J36" s="5"/>
      <c r="K36" s="5"/>
      <c r="L36" s="10"/>
      <c r="Q36" s="12"/>
      <c r="S36" s="5"/>
      <c r="T36" s="5"/>
      <c r="U36" s="12"/>
    </row>
    <row r="37" spans="1:21" ht="12.75" customHeight="1" x14ac:dyDescent="0.2">
      <c r="A37">
        <v>35</v>
      </c>
      <c r="B37" s="5">
        <v>0.97140000000000004</v>
      </c>
      <c r="H37" s="5"/>
      <c r="I37" s="5"/>
      <c r="J37" s="5"/>
      <c r="K37" s="5"/>
      <c r="L37" s="10"/>
      <c r="Q37" s="12"/>
      <c r="S37" s="5"/>
      <c r="T37" s="5"/>
      <c r="U37" s="12"/>
    </row>
    <row r="38" spans="1:21" ht="12.75" customHeight="1" x14ac:dyDescent="0.2">
      <c r="A38">
        <v>36</v>
      </c>
      <c r="B38" s="5">
        <v>0.97089999999999999</v>
      </c>
      <c r="H38" s="5"/>
      <c r="I38" s="5"/>
      <c r="J38" s="5"/>
      <c r="K38" s="5"/>
      <c r="L38" s="10"/>
      <c r="Q38" s="12"/>
      <c r="S38" s="5"/>
      <c r="T38" s="5"/>
      <c r="U38" s="12"/>
    </row>
    <row r="39" spans="1:21" ht="12.75" customHeight="1" x14ac:dyDescent="0.2">
      <c r="A39">
        <v>37</v>
      </c>
      <c r="B39" s="5">
        <v>0.97040000000000004</v>
      </c>
      <c r="H39" s="5"/>
      <c r="I39" s="5"/>
      <c r="J39" s="5"/>
      <c r="K39" s="5"/>
      <c r="L39" s="10"/>
      <c r="Q39" s="12"/>
      <c r="S39" s="5"/>
      <c r="T39" s="5"/>
      <c r="U39" s="12"/>
    </row>
    <row r="40" spans="1:21" ht="12.75" customHeight="1" x14ac:dyDescent="0.2">
      <c r="A40">
        <v>38</v>
      </c>
      <c r="B40" s="5">
        <v>0.96989999999999998</v>
      </c>
      <c r="H40" s="5"/>
      <c r="I40" s="5"/>
      <c r="J40" s="5"/>
      <c r="K40" s="5"/>
      <c r="L40" s="10"/>
      <c r="Q40" s="12"/>
      <c r="S40" s="5"/>
      <c r="T40" s="5"/>
      <c r="U40" s="12"/>
    </row>
    <row r="41" spans="1:21" ht="12.75" customHeight="1" x14ac:dyDescent="0.2">
      <c r="A41">
        <v>39</v>
      </c>
      <c r="B41" s="5">
        <v>0.96940000000000004</v>
      </c>
      <c r="H41" s="5"/>
      <c r="I41" s="5"/>
      <c r="J41" s="5"/>
      <c r="K41" s="5"/>
      <c r="L41" s="10"/>
      <c r="Q41" s="12"/>
      <c r="S41" s="5"/>
      <c r="T41" s="5"/>
      <c r="U41" s="12"/>
    </row>
    <row r="42" spans="1:21" ht="12.75" customHeight="1" x14ac:dyDescent="0.2">
      <c r="A42">
        <v>40</v>
      </c>
      <c r="B42" s="5">
        <v>0.96889999999999998</v>
      </c>
      <c r="H42" s="5"/>
      <c r="I42" s="5"/>
      <c r="J42" s="5"/>
      <c r="K42" s="5"/>
      <c r="L42" s="10"/>
      <c r="Q42" s="12"/>
      <c r="S42" s="5"/>
      <c r="T42" s="5"/>
      <c r="U42" s="12"/>
    </row>
    <row r="43" spans="1:21" ht="12.75" customHeight="1" x14ac:dyDescent="0.2">
      <c r="A43">
        <v>41</v>
      </c>
      <c r="B43" s="5">
        <v>0.96840000000000004</v>
      </c>
      <c r="H43" s="5"/>
      <c r="I43" s="5"/>
      <c r="J43" s="5"/>
      <c r="K43" s="5"/>
      <c r="L43" s="10"/>
      <c r="Q43" s="12"/>
      <c r="S43" s="5"/>
      <c r="T43" s="5"/>
      <c r="U43" s="12"/>
    </row>
    <row r="44" spans="1:21" ht="12.75" customHeight="1" x14ac:dyDescent="0.2">
      <c r="A44">
        <v>42</v>
      </c>
      <c r="B44" s="5">
        <v>0.96790000000000098</v>
      </c>
      <c r="H44" s="5"/>
      <c r="I44" s="5"/>
      <c r="J44" s="5"/>
      <c r="K44" s="5"/>
      <c r="L44" s="10"/>
      <c r="Q44" s="12"/>
      <c r="S44" s="5"/>
      <c r="T44" s="5"/>
      <c r="U44" s="12"/>
    </row>
    <row r="45" spans="1:21" ht="12.75" customHeight="1" x14ac:dyDescent="0.2">
      <c r="A45">
        <v>43</v>
      </c>
      <c r="B45" s="5">
        <v>0.96740000000000104</v>
      </c>
      <c r="H45" s="5"/>
      <c r="I45" s="5"/>
      <c r="J45" s="5"/>
      <c r="K45" s="5"/>
      <c r="L45" s="10"/>
      <c r="Q45" s="12"/>
      <c r="S45" s="5"/>
      <c r="T45" s="5"/>
      <c r="U45" s="12"/>
    </row>
    <row r="46" spans="1:21" ht="12.75" customHeight="1" x14ac:dyDescent="0.2">
      <c r="A46">
        <v>44</v>
      </c>
      <c r="B46" s="5">
        <v>0.96690000000000098</v>
      </c>
      <c r="H46" s="5"/>
      <c r="I46" s="5"/>
      <c r="J46" s="5"/>
      <c r="K46" s="5"/>
      <c r="L46" s="10"/>
      <c r="Q46" s="12"/>
      <c r="S46" s="5"/>
      <c r="T46" s="5"/>
      <c r="U46" s="12"/>
    </row>
    <row r="47" spans="1:21" ht="12.75" customHeight="1" x14ac:dyDescent="0.2">
      <c r="A47">
        <v>45</v>
      </c>
      <c r="B47" s="5">
        <v>0.96640000000000104</v>
      </c>
      <c r="H47" s="5"/>
      <c r="I47" s="5"/>
      <c r="J47" s="5"/>
      <c r="K47" s="5"/>
      <c r="L47" s="10"/>
      <c r="Q47" s="12"/>
      <c r="S47" s="5"/>
      <c r="T47" s="5"/>
      <c r="U47" s="12"/>
    </row>
    <row r="48" spans="1:21" ht="12.75" customHeight="1" x14ac:dyDescent="0.2">
      <c r="A48">
        <v>46</v>
      </c>
      <c r="B48" s="5">
        <v>0.96590000000000098</v>
      </c>
      <c r="C48" s="4" t="s">
        <v>22</v>
      </c>
      <c r="H48" s="5"/>
      <c r="I48" s="5"/>
      <c r="J48" s="5"/>
      <c r="K48" s="5"/>
      <c r="L48" s="10"/>
      <c r="Q48" s="12"/>
      <c r="S48" s="5"/>
      <c r="T48" s="5"/>
      <c r="U48" s="12"/>
    </row>
    <row r="49" spans="1:21" ht="12.75" customHeight="1" x14ac:dyDescent="0.2">
      <c r="A49">
        <v>47</v>
      </c>
      <c r="B49" s="5">
        <v>0.96540000000000104</v>
      </c>
      <c r="H49" s="5"/>
      <c r="I49" s="5"/>
      <c r="J49" s="5"/>
      <c r="K49" s="5"/>
      <c r="L49" s="10"/>
      <c r="Q49" s="12"/>
      <c r="S49" s="5"/>
      <c r="T49" s="5"/>
      <c r="U49" s="12"/>
    </row>
    <row r="50" spans="1:21" ht="12.75" customHeight="1" x14ac:dyDescent="0.2">
      <c r="A50">
        <v>48</v>
      </c>
      <c r="B50" s="5">
        <v>0.96490000000000098</v>
      </c>
      <c r="C50" s="4"/>
      <c r="H50" s="5"/>
      <c r="I50" s="5"/>
      <c r="J50" s="5"/>
      <c r="K50" s="5"/>
      <c r="L50" s="10"/>
      <c r="Q50" s="12"/>
      <c r="S50" s="5"/>
      <c r="T50" s="5"/>
      <c r="U50" s="12"/>
    </row>
    <row r="51" spans="1:21" ht="12.75" customHeight="1" x14ac:dyDescent="0.2">
      <c r="A51">
        <v>49</v>
      </c>
      <c r="B51" s="5">
        <v>0.96440000000000103</v>
      </c>
      <c r="H51" s="5"/>
      <c r="I51" s="5"/>
      <c r="J51" s="5"/>
      <c r="K51" s="5"/>
      <c r="L51" s="10"/>
      <c r="Q51" s="12"/>
      <c r="S51" s="5"/>
      <c r="T51" s="5"/>
      <c r="U51" s="12"/>
    </row>
    <row r="52" spans="1:21" ht="12.75" customHeight="1" x14ac:dyDescent="0.2">
      <c r="A52">
        <v>50</v>
      </c>
      <c r="B52" s="5">
        <v>0.96390000000000098</v>
      </c>
      <c r="H52" s="5"/>
      <c r="I52" s="5"/>
      <c r="J52" s="5"/>
      <c r="K52" s="5"/>
      <c r="L52" s="10"/>
      <c r="Q52" s="12"/>
      <c r="S52" s="5"/>
      <c r="T52" s="5"/>
      <c r="U52" s="12"/>
    </row>
    <row r="53" spans="1:21" ht="12.75" customHeight="1" x14ac:dyDescent="0.2">
      <c r="A53">
        <v>51</v>
      </c>
      <c r="B53" s="5">
        <v>0.96340000000000103</v>
      </c>
      <c r="H53" s="5"/>
      <c r="I53" s="5"/>
      <c r="J53" s="5"/>
      <c r="K53" s="5"/>
      <c r="L53" s="10"/>
      <c r="Q53" s="12"/>
      <c r="S53" s="5"/>
      <c r="T53" s="5"/>
      <c r="U53" s="12"/>
    </row>
    <row r="54" spans="1:21" ht="12.75" customHeight="1" x14ac:dyDescent="0.2">
      <c r="A54">
        <v>52</v>
      </c>
      <c r="B54" s="5">
        <v>0.96290000000000098</v>
      </c>
      <c r="H54" s="5"/>
      <c r="I54" s="5"/>
      <c r="J54" s="5"/>
      <c r="K54" s="5"/>
      <c r="L54" s="10"/>
      <c r="Q54" s="12"/>
      <c r="S54" s="5"/>
      <c r="T54" s="5"/>
      <c r="U54" s="12"/>
    </row>
    <row r="55" spans="1:21" ht="12.75" customHeight="1" x14ac:dyDescent="0.2">
      <c r="A55">
        <v>53</v>
      </c>
      <c r="B55" s="5">
        <v>0.96240000000000003</v>
      </c>
      <c r="G55" s="5"/>
      <c r="H55" s="5"/>
      <c r="I55" s="5"/>
      <c r="J55" s="5"/>
      <c r="K55" s="5"/>
      <c r="L55" s="10"/>
      <c r="Q55" s="12"/>
      <c r="S55" s="5"/>
      <c r="T55" s="5"/>
      <c r="U55" s="12"/>
    </row>
    <row r="56" spans="1:21" ht="12.75" customHeight="1" x14ac:dyDescent="0.2">
      <c r="A56">
        <v>54</v>
      </c>
      <c r="B56" s="5">
        <v>0.96189999999999998</v>
      </c>
      <c r="H56" s="5"/>
      <c r="I56" s="5"/>
      <c r="J56" s="5"/>
      <c r="K56" s="5"/>
      <c r="L56" s="10"/>
      <c r="Q56" s="12"/>
      <c r="S56" s="5"/>
      <c r="T56" s="5"/>
      <c r="U56" s="12"/>
    </row>
    <row r="57" spans="1:21" ht="12.75" customHeight="1" x14ac:dyDescent="0.2">
      <c r="A57">
        <v>55</v>
      </c>
      <c r="B57" s="5">
        <v>0.96140000000000003</v>
      </c>
      <c r="H57" s="5"/>
      <c r="I57" s="5"/>
      <c r="J57" s="5"/>
      <c r="K57" s="5"/>
      <c r="L57" s="10"/>
      <c r="Q57" s="12"/>
      <c r="S57" s="5"/>
      <c r="T57" s="5"/>
      <c r="U57" s="12"/>
    </row>
    <row r="58" spans="1:21" ht="12.75" customHeight="1" x14ac:dyDescent="0.2">
      <c r="A58">
        <v>56</v>
      </c>
      <c r="B58" s="5">
        <v>0.96089999999999998</v>
      </c>
      <c r="H58" s="5"/>
      <c r="I58" s="5"/>
      <c r="J58" s="5"/>
      <c r="K58" s="5"/>
      <c r="L58" s="10"/>
      <c r="Q58" s="12"/>
      <c r="S58" s="5"/>
      <c r="T58" s="5"/>
      <c r="U58" s="12"/>
    </row>
    <row r="59" spans="1:21" ht="12.75" customHeight="1" x14ac:dyDescent="0.2">
      <c r="A59">
        <v>57</v>
      </c>
      <c r="B59" s="5">
        <v>0.96040000000000003</v>
      </c>
      <c r="H59" s="5"/>
      <c r="I59" s="5"/>
      <c r="J59" s="5"/>
      <c r="K59" s="5"/>
      <c r="L59" s="10"/>
      <c r="Q59" s="12"/>
      <c r="S59" s="5"/>
      <c r="T59" s="5"/>
      <c r="U59" s="12"/>
    </row>
    <row r="60" spans="1:21" ht="12.75" customHeight="1" x14ac:dyDescent="0.2">
      <c r="A60">
        <v>58</v>
      </c>
      <c r="B60" s="5">
        <v>0.95989999999999998</v>
      </c>
      <c r="H60" s="5"/>
      <c r="I60" s="5"/>
      <c r="J60" s="5"/>
      <c r="K60" s="5"/>
      <c r="L60" s="10"/>
      <c r="Q60" s="12"/>
      <c r="S60" s="5"/>
      <c r="T60" s="5"/>
      <c r="U60" s="12"/>
    </row>
    <row r="61" spans="1:21" ht="12.75" customHeight="1" x14ac:dyDescent="0.2">
      <c r="A61">
        <v>59</v>
      </c>
      <c r="B61" s="5">
        <v>0.95940000000000003</v>
      </c>
      <c r="H61" s="5"/>
      <c r="I61" s="5"/>
      <c r="J61" s="5"/>
      <c r="K61" s="5"/>
      <c r="L61" s="10"/>
      <c r="Q61" s="12"/>
      <c r="S61" s="5"/>
      <c r="T61" s="5"/>
      <c r="U61" s="12"/>
    </row>
    <row r="62" spans="1:21" ht="12.75" customHeight="1" x14ac:dyDescent="0.2">
      <c r="A62">
        <v>60</v>
      </c>
      <c r="B62" s="5">
        <v>0.95889999999999997</v>
      </c>
      <c r="H62" s="5"/>
      <c r="I62" s="5"/>
      <c r="J62" s="5"/>
      <c r="K62" s="5"/>
      <c r="L62" s="10"/>
      <c r="Q62" s="12"/>
      <c r="S62" s="5"/>
      <c r="T62" s="5"/>
      <c r="U62" s="12"/>
    </row>
    <row r="63" spans="1:21" ht="12.75" customHeight="1" x14ac:dyDescent="0.2">
      <c r="A63" s="23">
        <v>61</v>
      </c>
      <c r="B63" s="57">
        <v>0.95840000000000003</v>
      </c>
      <c r="C63" s="1"/>
      <c r="H63" s="5"/>
      <c r="I63" s="5"/>
      <c r="J63" s="5"/>
      <c r="K63" s="5"/>
      <c r="L63" s="10"/>
      <c r="Q63" s="12"/>
      <c r="S63" s="5"/>
      <c r="T63" s="5"/>
      <c r="U63" s="12"/>
    </row>
    <row r="64" spans="1:21" ht="12.75" customHeight="1" x14ac:dyDescent="0.2">
      <c r="A64" s="24">
        <v>62</v>
      </c>
      <c r="B64" s="17">
        <v>0.95789999999999997</v>
      </c>
      <c r="C64" s="2"/>
      <c r="H64" s="5"/>
      <c r="I64" s="5"/>
      <c r="J64" s="5"/>
      <c r="K64" s="5"/>
      <c r="L64" s="10"/>
      <c r="Q64" s="12"/>
      <c r="S64" s="5"/>
      <c r="T64" s="5"/>
      <c r="U64" s="12"/>
    </row>
    <row r="65" spans="1:21" ht="12.75" customHeight="1" x14ac:dyDescent="0.2">
      <c r="A65" s="24">
        <v>63</v>
      </c>
      <c r="B65" s="17">
        <v>0.95740000000000003</v>
      </c>
      <c r="C65" s="2"/>
      <c r="H65" s="5"/>
      <c r="I65" s="5"/>
      <c r="J65" s="5"/>
      <c r="K65" s="5"/>
      <c r="L65" s="10"/>
      <c r="Q65" s="12"/>
      <c r="S65" s="5"/>
      <c r="T65" s="5"/>
      <c r="U65" s="12"/>
    </row>
    <row r="66" spans="1:21" ht="12.75" customHeight="1" x14ac:dyDescent="0.2">
      <c r="A66" s="24">
        <v>64</v>
      </c>
      <c r="B66" s="17">
        <v>0.95689999999999997</v>
      </c>
      <c r="C66" s="2"/>
      <c r="H66" s="5"/>
      <c r="I66" s="5"/>
      <c r="J66" s="5"/>
      <c r="K66" s="5"/>
      <c r="L66" s="10"/>
      <c r="Q66" s="12"/>
      <c r="S66" s="5"/>
      <c r="T66" s="5"/>
      <c r="U66" s="12"/>
    </row>
    <row r="67" spans="1:21" ht="12.75" customHeight="1" x14ac:dyDescent="0.2">
      <c r="A67" s="24">
        <v>65</v>
      </c>
      <c r="B67" s="17">
        <v>0.95640000000000003</v>
      </c>
      <c r="C67" s="2"/>
      <c r="H67" s="5"/>
      <c r="I67" s="5"/>
      <c r="J67" s="5"/>
      <c r="K67" s="5"/>
      <c r="L67" s="10"/>
      <c r="Q67" s="12"/>
      <c r="S67" s="5"/>
      <c r="T67" s="5"/>
      <c r="U67" s="12"/>
    </row>
    <row r="68" spans="1:21" ht="12.75" customHeight="1" x14ac:dyDescent="0.2">
      <c r="A68" s="24">
        <v>66</v>
      </c>
      <c r="B68" s="17">
        <v>0.95589999999999997</v>
      </c>
      <c r="C68" s="2"/>
      <c r="H68" s="5"/>
      <c r="I68" s="5"/>
      <c r="J68" s="5"/>
      <c r="K68" s="5"/>
      <c r="L68" s="10"/>
      <c r="Q68" s="12"/>
      <c r="S68" s="5"/>
      <c r="T68" s="5"/>
      <c r="U68" s="12"/>
    </row>
    <row r="69" spans="1:21" ht="12.75" customHeight="1" x14ac:dyDescent="0.2">
      <c r="A69" s="24">
        <v>67</v>
      </c>
      <c r="B69" s="17">
        <v>0.95540000000000003</v>
      </c>
      <c r="C69" s="2"/>
      <c r="H69" s="5"/>
      <c r="I69" s="5"/>
      <c r="J69" s="5"/>
      <c r="K69" s="5"/>
      <c r="L69" s="10"/>
      <c r="Q69" s="12"/>
      <c r="S69" s="5"/>
      <c r="T69" s="5"/>
      <c r="U69" s="12"/>
    </row>
    <row r="70" spans="1:21" ht="12.75" customHeight="1" x14ac:dyDescent="0.2">
      <c r="A70" s="24">
        <v>68</v>
      </c>
      <c r="B70" s="17">
        <v>0.95489999999999997</v>
      </c>
      <c r="C70" s="2"/>
      <c r="H70" s="5"/>
      <c r="I70" s="5"/>
      <c r="J70" s="5"/>
      <c r="K70" s="5"/>
      <c r="L70" s="10"/>
      <c r="Q70" s="12"/>
      <c r="S70" s="5"/>
      <c r="T70" s="5"/>
      <c r="U70" s="12"/>
    </row>
    <row r="71" spans="1:21" ht="12.75" customHeight="1" x14ac:dyDescent="0.2">
      <c r="A71" s="24">
        <v>69</v>
      </c>
      <c r="B71" s="17">
        <v>0.95440000000000003</v>
      </c>
      <c r="C71" s="2"/>
      <c r="G71" s="5"/>
      <c r="H71" s="5"/>
      <c r="I71" s="5"/>
      <c r="J71" s="5"/>
      <c r="K71" s="5"/>
      <c r="L71" s="10"/>
      <c r="Q71" s="12"/>
      <c r="S71" s="5"/>
      <c r="T71" s="5"/>
      <c r="U71" s="12"/>
    </row>
    <row r="72" spans="1:21" ht="12.75" customHeight="1" x14ac:dyDescent="0.2">
      <c r="A72" s="24">
        <v>70</v>
      </c>
      <c r="B72" s="17">
        <v>0.95389999999999997</v>
      </c>
      <c r="C72" s="2"/>
      <c r="G72" s="5"/>
      <c r="H72" s="5"/>
      <c r="I72" s="5"/>
      <c r="J72" s="5"/>
      <c r="K72" s="5"/>
      <c r="L72" s="10"/>
      <c r="Q72" s="12"/>
      <c r="S72" s="5"/>
      <c r="T72" s="5"/>
      <c r="U72" s="12"/>
    </row>
    <row r="73" spans="1:21" ht="12.75" customHeight="1" x14ac:dyDescent="0.2">
      <c r="A73" s="24">
        <v>71</v>
      </c>
      <c r="B73" s="17">
        <v>0.95340000000000003</v>
      </c>
      <c r="C73" s="2"/>
      <c r="G73" s="5"/>
      <c r="H73" s="5"/>
      <c r="I73" s="5"/>
      <c r="J73" s="5"/>
      <c r="K73" s="5"/>
      <c r="L73" s="10"/>
      <c r="Q73" s="12"/>
      <c r="S73" s="5"/>
      <c r="T73" s="5"/>
      <c r="U73" s="12"/>
    </row>
    <row r="74" spans="1:21" ht="12.75" customHeight="1" x14ac:dyDescent="0.2">
      <c r="A74" s="24">
        <v>72</v>
      </c>
      <c r="B74" s="17">
        <v>0.95289999999999997</v>
      </c>
      <c r="C74" s="2"/>
      <c r="G74" s="5"/>
      <c r="H74" s="5"/>
      <c r="I74" s="5"/>
      <c r="J74" s="5"/>
      <c r="K74" s="5"/>
      <c r="L74" s="10"/>
      <c r="Q74" s="12"/>
      <c r="S74" s="5"/>
      <c r="T74" s="5"/>
      <c r="U74" s="12"/>
    </row>
    <row r="75" spans="1:21" ht="12.75" customHeight="1" x14ac:dyDescent="0.2">
      <c r="A75" s="24">
        <v>73</v>
      </c>
      <c r="B75" s="17">
        <v>0.95240000000000002</v>
      </c>
      <c r="C75" s="2"/>
      <c r="G75" s="5"/>
      <c r="H75" s="5"/>
      <c r="I75" s="5"/>
      <c r="J75" s="5"/>
      <c r="K75" s="5"/>
      <c r="L75" s="10"/>
      <c r="Q75" s="12"/>
      <c r="S75" s="5"/>
      <c r="T75" s="5"/>
      <c r="U75" s="12"/>
    </row>
    <row r="76" spans="1:21" ht="12.75" customHeight="1" x14ac:dyDescent="0.2">
      <c r="A76" s="24">
        <v>74</v>
      </c>
      <c r="B76" s="17">
        <v>0.95189999999999997</v>
      </c>
      <c r="C76" s="2"/>
      <c r="G76" s="5"/>
      <c r="H76" s="5"/>
      <c r="I76" s="5"/>
      <c r="J76" s="5"/>
      <c r="K76" s="5"/>
      <c r="L76" s="10"/>
      <c r="Q76" s="12"/>
      <c r="S76" s="5"/>
      <c r="T76" s="5"/>
      <c r="U76" s="12"/>
    </row>
    <row r="77" spans="1:21" ht="12.75" customHeight="1" x14ac:dyDescent="0.2">
      <c r="A77" s="24">
        <v>75</v>
      </c>
      <c r="B77" s="17">
        <v>0.95140000000000002</v>
      </c>
      <c r="C77" s="2"/>
      <c r="G77" s="5"/>
      <c r="H77" s="5"/>
      <c r="I77" s="5"/>
      <c r="J77" s="5"/>
      <c r="K77" s="5"/>
      <c r="L77" s="10"/>
      <c r="Q77" s="12"/>
      <c r="S77" s="5"/>
      <c r="T77" s="5"/>
      <c r="U77" s="12"/>
    </row>
    <row r="78" spans="1:21" ht="12.75" customHeight="1" x14ac:dyDescent="0.2">
      <c r="A78" s="24">
        <v>76</v>
      </c>
      <c r="B78" s="17">
        <v>0.95089999999999997</v>
      </c>
      <c r="C78" s="2"/>
      <c r="G78" s="5"/>
      <c r="H78" s="5"/>
      <c r="I78" s="5"/>
      <c r="J78" s="5"/>
      <c r="K78" s="5"/>
      <c r="L78" s="10"/>
      <c r="Q78" s="12"/>
      <c r="S78" s="5"/>
      <c r="T78" s="5"/>
      <c r="U78" s="12"/>
    </row>
    <row r="79" spans="1:21" ht="12.75" customHeight="1" x14ac:dyDescent="0.2">
      <c r="A79" s="24">
        <v>77</v>
      </c>
      <c r="B79" s="17">
        <v>0.95040000000000002</v>
      </c>
      <c r="C79" s="2"/>
      <c r="G79" s="5"/>
      <c r="H79" s="5"/>
      <c r="I79" s="5"/>
      <c r="J79" s="5"/>
      <c r="K79" s="5"/>
      <c r="L79" s="10"/>
      <c r="S79" s="5"/>
      <c r="T79" s="5"/>
    </row>
    <row r="80" spans="1:21" ht="12.75" customHeight="1" x14ac:dyDescent="0.2">
      <c r="A80" s="24">
        <v>78</v>
      </c>
      <c r="B80" s="17">
        <v>0.94989999999999997</v>
      </c>
      <c r="C80" s="2"/>
      <c r="G80" s="5"/>
      <c r="H80" s="5"/>
      <c r="I80" s="5"/>
      <c r="J80" s="5"/>
      <c r="K80" s="5"/>
      <c r="L80" s="10"/>
      <c r="S80" s="5"/>
    </row>
    <row r="81" spans="1:3" ht="12.75" customHeight="1" x14ac:dyDescent="0.2">
      <c r="A81" s="24">
        <v>79</v>
      </c>
      <c r="B81" s="17">
        <v>0.94940000000000002</v>
      </c>
      <c r="C81" s="2"/>
    </row>
    <row r="82" spans="1:3" ht="12.75" customHeight="1" x14ac:dyDescent="0.2">
      <c r="A82" s="24">
        <v>80</v>
      </c>
      <c r="B82" s="17">
        <v>0.94889999999999997</v>
      </c>
      <c r="C82" s="2"/>
    </row>
    <row r="83" spans="1:3" ht="12.75" customHeight="1" x14ac:dyDescent="0.2">
      <c r="A83" s="24">
        <v>81</v>
      </c>
      <c r="B83" s="17">
        <v>0.94840000000000002</v>
      </c>
      <c r="C83" s="2"/>
    </row>
    <row r="84" spans="1:3" ht="12.75" customHeight="1" x14ac:dyDescent="0.2">
      <c r="A84" s="24">
        <v>82</v>
      </c>
      <c r="B84" s="17">
        <v>0.94789999999999996</v>
      </c>
      <c r="C84" s="2"/>
    </row>
    <row r="85" spans="1:3" ht="12.75" customHeight="1" x14ac:dyDescent="0.2">
      <c r="A85" s="24">
        <v>83</v>
      </c>
      <c r="B85" s="17">
        <v>0.94740000000000002</v>
      </c>
      <c r="C85" s="2"/>
    </row>
    <row r="86" spans="1:3" ht="12.75" customHeight="1" x14ac:dyDescent="0.2">
      <c r="A86" s="24">
        <v>84</v>
      </c>
      <c r="B86" s="17">
        <v>0.94689999999999996</v>
      </c>
      <c r="C86" s="2"/>
    </row>
    <row r="87" spans="1:3" ht="12.75" customHeight="1" x14ac:dyDescent="0.2">
      <c r="A87" s="24">
        <v>85</v>
      </c>
      <c r="B87" s="17">
        <v>0.94630000000000003</v>
      </c>
      <c r="C87" s="2"/>
    </row>
    <row r="88" spans="1:3" ht="12.75" customHeight="1" x14ac:dyDescent="0.2">
      <c r="A88" s="24">
        <v>86</v>
      </c>
      <c r="B88" s="17">
        <v>0.94569999999999999</v>
      </c>
      <c r="C88" s="2"/>
    </row>
    <row r="89" spans="1:3" ht="12.75" customHeight="1" x14ac:dyDescent="0.2">
      <c r="A89" s="24">
        <v>87</v>
      </c>
      <c r="B89" s="17">
        <v>0.94510000000000005</v>
      </c>
      <c r="C89" s="2"/>
    </row>
    <row r="90" spans="1:3" ht="12.75" customHeight="1" x14ac:dyDescent="0.2">
      <c r="A90" s="24">
        <v>88</v>
      </c>
      <c r="B90" s="17">
        <v>0.94450000000000001</v>
      </c>
      <c r="C90" s="2"/>
    </row>
    <row r="91" spans="1:3" ht="12.75" customHeight="1" x14ac:dyDescent="0.2">
      <c r="A91" s="24">
        <v>89</v>
      </c>
      <c r="B91" s="17">
        <v>0.94389999999999996</v>
      </c>
      <c r="C91" s="2"/>
    </row>
    <row r="92" spans="1:3" ht="12.75" customHeight="1" x14ac:dyDescent="0.2">
      <c r="A92" s="24">
        <v>90</v>
      </c>
      <c r="B92" s="17">
        <v>0.94330000000000003</v>
      </c>
      <c r="C92" s="2"/>
    </row>
    <row r="93" spans="1:3" ht="12.75" customHeight="1" x14ac:dyDescent="0.2">
      <c r="A93" s="24">
        <v>91</v>
      </c>
      <c r="B93" s="17">
        <v>0.94269999999999998</v>
      </c>
      <c r="C93" s="2"/>
    </row>
    <row r="94" spans="1:3" ht="12.75" customHeight="1" x14ac:dyDescent="0.2">
      <c r="A94" s="24">
        <v>92</v>
      </c>
      <c r="B94" s="17">
        <v>0.94210000000000005</v>
      </c>
      <c r="C94" s="2"/>
    </row>
    <row r="95" spans="1:3" ht="12.75" customHeight="1" x14ac:dyDescent="0.2">
      <c r="A95" s="24">
        <v>93</v>
      </c>
      <c r="B95" s="17">
        <v>0.9415</v>
      </c>
      <c r="C95" s="2"/>
    </row>
    <row r="96" spans="1:3" ht="12.75" customHeight="1" x14ac:dyDescent="0.2">
      <c r="A96" s="24">
        <v>94</v>
      </c>
      <c r="B96" s="17">
        <v>0.94089999999999996</v>
      </c>
      <c r="C96" s="2"/>
    </row>
    <row r="97" spans="1:3" ht="12.75" customHeight="1" x14ac:dyDescent="0.2">
      <c r="A97" s="24">
        <v>95</v>
      </c>
      <c r="B97" s="17">
        <v>0.94030000000000002</v>
      </c>
      <c r="C97" s="2"/>
    </row>
    <row r="98" spans="1:3" ht="12.75" customHeight="1" x14ac:dyDescent="0.2">
      <c r="A98" s="24">
        <v>96</v>
      </c>
      <c r="B98" s="17">
        <v>0.93969999999999998</v>
      </c>
      <c r="C98" s="2"/>
    </row>
    <row r="99" spans="1:3" ht="12.75" customHeight="1" x14ac:dyDescent="0.2">
      <c r="A99" s="24">
        <v>97</v>
      </c>
      <c r="B99" s="17">
        <v>0.93910000000000005</v>
      </c>
      <c r="C99" s="2"/>
    </row>
    <row r="100" spans="1:3" ht="12.75" customHeight="1" x14ac:dyDescent="0.2">
      <c r="A100" s="24">
        <v>98</v>
      </c>
      <c r="B100" s="17">
        <v>0.9385</v>
      </c>
      <c r="C100" s="2"/>
    </row>
    <row r="101" spans="1:3" ht="12.75" customHeight="1" x14ac:dyDescent="0.2">
      <c r="A101" s="24">
        <v>99</v>
      </c>
      <c r="B101" s="17">
        <v>0.93789999999999996</v>
      </c>
      <c r="C101" s="2"/>
    </row>
    <row r="102" spans="1:3" ht="12.75" customHeight="1" x14ac:dyDescent="0.2">
      <c r="A102" s="24">
        <v>100</v>
      </c>
      <c r="B102" s="17">
        <v>0.93730000000000002</v>
      </c>
      <c r="C102" s="2"/>
    </row>
    <row r="103" spans="1:3" ht="12.75" customHeight="1" x14ac:dyDescent="0.2">
      <c r="A103" s="24">
        <v>101</v>
      </c>
      <c r="B103" s="17">
        <v>0.93669999999999998</v>
      </c>
      <c r="C103" s="2"/>
    </row>
    <row r="104" spans="1:3" ht="12.75" customHeight="1" x14ac:dyDescent="0.2">
      <c r="A104" s="24">
        <v>102</v>
      </c>
      <c r="B104" s="17">
        <v>0.93610000000000004</v>
      </c>
      <c r="C104" s="2"/>
    </row>
    <row r="105" spans="1:3" ht="12.75" customHeight="1" x14ac:dyDescent="0.2">
      <c r="A105" s="24">
        <v>103</v>
      </c>
      <c r="B105" s="17">
        <v>0.9355</v>
      </c>
      <c r="C105" s="2"/>
    </row>
    <row r="106" spans="1:3" ht="12.75" customHeight="1" x14ac:dyDescent="0.2">
      <c r="A106" s="24">
        <v>104</v>
      </c>
      <c r="B106" s="17">
        <v>0.93489999999999995</v>
      </c>
      <c r="C106" s="2"/>
    </row>
    <row r="107" spans="1:3" ht="12.75" customHeight="1" x14ac:dyDescent="0.2">
      <c r="A107" s="24">
        <v>105</v>
      </c>
      <c r="B107" s="17">
        <v>0.93430000000000002</v>
      </c>
      <c r="C107" s="2"/>
    </row>
    <row r="108" spans="1:3" ht="12.75" customHeight="1" x14ac:dyDescent="0.2">
      <c r="A108" s="24">
        <v>106</v>
      </c>
      <c r="B108" s="17">
        <v>0.93369999999999997</v>
      </c>
      <c r="C108" s="2"/>
    </row>
    <row r="109" spans="1:3" ht="12.75" customHeight="1" x14ac:dyDescent="0.2">
      <c r="A109" s="24">
        <v>107</v>
      </c>
      <c r="B109" s="17">
        <v>0.93300000000000005</v>
      </c>
      <c r="C109" s="2"/>
    </row>
    <row r="110" spans="1:3" ht="12.75" customHeight="1" x14ac:dyDescent="0.2">
      <c r="A110" s="24">
        <v>108</v>
      </c>
      <c r="B110" s="17">
        <v>0.93230000000000002</v>
      </c>
      <c r="C110" s="2"/>
    </row>
    <row r="111" spans="1:3" ht="12.75" customHeight="1" x14ac:dyDescent="0.2">
      <c r="A111" s="24">
        <v>109</v>
      </c>
      <c r="B111" s="17">
        <v>0.93159999999999998</v>
      </c>
      <c r="C111" s="2"/>
    </row>
    <row r="112" spans="1:3" ht="12.75" customHeight="1" x14ac:dyDescent="0.2">
      <c r="A112" s="24">
        <v>110</v>
      </c>
      <c r="B112" s="17">
        <v>0.93089999999999995</v>
      </c>
      <c r="C112" s="2"/>
    </row>
    <row r="113" spans="1:3" ht="12.75" customHeight="1" x14ac:dyDescent="0.2">
      <c r="A113" s="24">
        <v>111</v>
      </c>
      <c r="B113" s="17">
        <v>0.93020000000000003</v>
      </c>
      <c r="C113" s="2"/>
    </row>
    <row r="114" spans="1:3" ht="12.75" customHeight="1" x14ac:dyDescent="0.2">
      <c r="A114" s="24">
        <v>112</v>
      </c>
      <c r="B114" s="17">
        <v>0.92949999999999999</v>
      </c>
      <c r="C114" s="2"/>
    </row>
    <row r="115" spans="1:3" ht="12.75" customHeight="1" x14ac:dyDescent="0.2">
      <c r="A115" s="24">
        <v>113</v>
      </c>
      <c r="B115" s="17">
        <v>0.92879999999999996</v>
      </c>
      <c r="C115" s="2"/>
    </row>
    <row r="116" spans="1:3" ht="12.75" customHeight="1" x14ac:dyDescent="0.2">
      <c r="A116" s="24">
        <v>114</v>
      </c>
      <c r="B116" s="17">
        <v>0.92810000000000004</v>
      </c>
      <c r="C116" s="2"/>
    </row>
    <row r="117" spans="1:3" ht="12.75" customHeight="1" x14ac:dyDescent="0.2">
      <c r="A117" s="24">
        <v>115</v>
      </c>
      <c r="B117" s="17">
        <v>0.9274</v>
      </c>
      <c r="C117" s="2"/>
    </row>
    <row r="118" spans="1:3" ht="12.75" customHeight="1" x14ac:dyDescent="0.2">
      <c r="A118" s="24">
        <v>116</v>
      </c>
      <c r="B118" s="17">
        <v>0.92669999999999997</v>
      </c>
      <c r="C118" s="2"/>
    </row>
    <row r="119" spans="1:3" ht="12.75" customHeight="1" x14ac:dyDescent="0.2">
      <c r="A119" s="24">
        <v>117</v>
      </c>
      <c r="B119" s="17">
        <v>0.92600000000000005</v>
      </c>
      <c r="C119" s="2"/>
    </row>
    <row r="120" spans="1:3" ht="12.75" customHeight="1" x14ac:dyDescent="0.2">
      <c r="A120" s="24">
        <v>118</v>
      </c>
      <c r="B120" s="17">
        <v>0.92530000000000001</v>
      </c>
      <c r="C120" s="2"/>
    </row>
    <row r="121" spans="1:3" ht="12.75" customHeight="1" x14ac:dyDescent="0.2">
      <c r="A121" s="24">
        <v>119</v>
      </c>
      <c r="B121" s="17">
        <v>0.92459999999999998</v>
      </c>
      <c r="C121" s="2"/>
    </row>
    <row r="122" spans="1:3" ht="12.75" customHeight="1" x14ac:dyDescent="0.2">
      <c r="A122" s="24">
        <v>120</v>
      </c>
      <c r="B122" s="17">
        <v>0.92390000000000005</v>
      </c>
      <c r="C122" s="2"/>
    </row>
    <row r="123" spans="1:3" ht="12.75" customHeight="1" x14ac:dyDescent="0.2">
      <c r="A123" s="24">
        <v>121</v>
      </c>
      <c r="B123" s="17">
        <v>0.92320000000000002</v>
      </c>
      <c r="C123" s="2"/>
    </row>
    <row r="124" spans="1:3" ht="12.75" customHeight="1" x14ac:dyDescent="0.2">
      <c r="A124" s="24">
        <v>122</v>
      </c>
      <c r="B124" s="17">
        <v>0.92249999999999999</v>
      </c>
      <c r="C124" s="2"/>
    </row>
    <row r="125" spans="1:3" ht="12.75" customHeight="1" x14ac:dyDescent="0.2">
      <c r="A125" s="24">
        <v>123</v>
      </c>
      <c r="B125" s="17">
        <v>0.92179999999999995</v>
      </c>
      <c r="C125" s="2"/>
    </row>
    <row r="126" spans="1:3" ht="12.75" customHeight="1" x14ac:dyDescent="0.2">
      <c r="A126" s="24">
        <v>124</v>
      </c>
      <c r="B126" s="17">
        <v>0.92110000000000003</v>
      </c>
      <c r="C126" s="2"/>
    </row>
    <row r="127" spans="1:3" ht="12.75" customHeight="1" x14ac:dyDescent="0.2">
      <c r="A127" s="24">
        <v>125</v>
      </c>
      <c r="B127" s="17">
        <v>0.9204</v>
      </c>
      <c r="C127" s="2"/>
    </row>
    <row r="128" spans="1:3" ht="12.75" customHeight="1" x14ac:dyDescent="0.2">
      <c r="A128" s="24">
        <v>126</v>
      </c>
      <c r="B128" s="17">
        <v>0.91969999999999996</v>
      </c>
      <c r="C128" s="2"/>
    </row>
    <row r="129" spans="1:3" ht="12.75" customHeight="1" x14ac:dyDescent="0.2">
      <c r="A129" s="24">
        <v>127</v>
      </c>
      <c r="B129" s="17">
        <v>0.91900000000000004</v>
      </c>
      <c r="C129" s="2"/>
    </row>
    <row r="130" spans="1:3" ht="12.75" customHeight="1" x14ac:dyDescent="0.2">
      <c r="A130" s="24">
        <v>128</v>
      </c>
      <c r="B130" s="17">
        <v>0.91830000000000001</v>
      </c>
      <c r="C130" s="2"/>
    </row>
    <row r="131" spans="1:3" ht="12.75" customHeight="1" x14ac:dyDescent="0.2">
      <c r="A131" s="24">
        <v>129</v>
      </c>
      <c r="B131" s="17">
        <v>0.91759999999999997</v>
      </c>
      <c r="C131" s="2"/>
    </row>
    <row r="132" spans="1:3" ht="12.75" customHeight="1" x14ac:dyDescent="0.2">
      <c r="A132" s="24">
        <v>130</v>
      </c>
      <c r="B132" s="17">
        <v>0.91690000000000005</v>
      </c>
      <c r="C132" s="2"/>
    </row>
    <row r="133" spans="1:3" ht="12.75" customHeight="1" x14ac:dyDescent="0.2">
      <c r="A133" s="24">
        <v>131</v>
      </c>
      <c r="B133" s="17">
        <v>0.91620000000000001</v>
      </c>
      <c r="C133" s="2"/>
    </row>
    <row r="134" spans="1:3" ht="12.75" customHeight="1" x14ac:dyDescent="0.2">
      <c r="A134" s="24">
        <v>132</v>
      </c>
      <c r="B134" s="17">
        <v>0.91549999999999998</v>
      </c>
      <c r="C134" s="2"/>
    </row>
    <row r="135" spans="1:3" ht="12.75" customHeight="1" x14ac:dyDescent="0.2">
      <c r="A135" s="24">
        <v>133</v>
      </c>
      <c r="B135" s="17">
        <v>0.91479999999999995</v>
      </c>
      <c r="C135" s="2"/>
    </row>
    <row r="136" spans="1:3" ht="12.75" customHeight="1" x14ac:dyDescent="0.2">
      <c r="A136" s="24">
        <v>134</v>
      </c>
      <c r="B136" s="17">
        <v>0.91410000000000002</v>
      </c>
      <c r="C136" s="2"/>
    </row>
    <row r="137" spans="1:3" ht="12.75" customHeight="1" x14ac:dyDescent="0.2">
      <c r="A137" s="24">
        <v>135</v>
      </c>
      <c r="B137" s="17">
        <v>0.91339999999999999</v>
      </c>
      <c r="C137" s="2"/>
    </row>
    <row r="138" spans="1:3" ht="12.75" customHeight="1" x14ac:dyDescent="0.2">
      <c r="A138" s="24">
        <v>136</v>
      </c>
      <c r="B138" s="17">
        <v>0.91269999999999996</v>
      </c>
      <c r="C138" s="2"/>
    </row>
    <row r="139" spans="1:3" ht="12.75" customHeight="1" x14ac:dyDescent="0.2">
      <c r="A139" s="24">
        <v>137</v>
      </c>
      <c r="B139" s="17">
        <v>0.91200000000000003</v>
      </c>
      <c r="C139" s="2"/>
    </row>
    <row r="140" spans="1:3" ht="12.75" customHeight="1" x14ac:dyDescent="0.2">
      <c r="A140" s="24">
        <v>138</v>
      </c>
      <c r="B140" s="17">
        <v>0.9113</v>
      </c>
      <c r="C140" s="2"/>
    </row>
    <row r="141" spans="1:3" ht="12.75" customHeight="1" x14ac:dyDescent="0.2">
      <c r="A141" s="24">
        <v>139</v>
      </c>
      <c r="B141" s="17">
        <v>0.91059999999999997</v>
      </c>
      <c r="C141" s="2"/>
    </row>
    <row r="142" spans="1:3" ht="12.75" customHeight="1" x14ac:dyDescent="0.2">
      <c r="A142" s="24">
        <v>140</v>
      </c>
      <c r="B142" s="17">
        <v>0.90990000000000004</v>
      </c>
      <c r="C142" s="2"/>
    </row>
    <row r="143" spans="1:3" ht="12.75" customHeight="1" x14ac:dyDescent="0.2">
      <c r="A143" s="24">
        <v>141</v>
      </c>
      <c r="B143" s="17">
        <v>0.90920000000000001</v>
      </c>
      <c r="C143" s="2"/>
    </row>
    <row r="144" spans="1:3" ht="12.75" customHeight="1" x14ac:dyDescent="0.2">
      <c r="A144" s="24">
        <v>142</v>
      </c>
      <c r="B144" s="17">
        <v>0.90849999999999997</v>
      </c>
      <c r="C144" s="2"/>
    </row>
    <row r="145" spans="1:3" ht="12.75" customHeight="1" x14ac:dyDescent="0.2">
      <c r="A145" s="24">
        <v>143</v>
      </c>
      <c r="B145" s="17">
        <v>0.90780000000000005</v>
      </c>
      <c r="C145" s="2"/>
    </row>
    <row r="146" spans="1:3" ht="12.75" customHeight="1" x14ac:dyDescent="0.2">
      <c r="A146" s="24">
        <v>144</v>
      </c>
      <c r="B146" s="17">
        <v>0.90710000000000002</v>
      </c>
      <c r="C146" s="2"/>
    </row>
    <row r="147" spans="1:3" ht="12.75" customHeight="1" x14ac:dyDescent="0.2">
      <c r="A147" s="24">
        <v>145</v>
      </c>
      <c r="B147" s="17">
        <v>0.90629999999999999</v>
      </c>
      <c r="C147" s="2"/>
    </row>
    <row r="148" spans="1:3" ht="12.75" customHeight="1" x14ac:dyDescent="0.2">
      <c r="A148" s="24">
        <v>146</v>
      </c>
      <c r="B148" s="17">
        <v>0.90549999999999997</v>
      </c>
      <c r="C148" s="2"/>
    </row>
    <row r="149" spans="1:3" ht="12.75" customHeight="1" x14ac:dyDescent="0.2">
      <c r="A149" s="24">
        <v>147</v>
      </c>
      <c r="B149" s="17">
        <v>0.90469999999999995</v>
      </c>
      <c r="C149" s="2"/>
    </row>
    <row r="150" spans="1:3" ht="12.75" customHeight="1" x14ac:dyDescent="0.2">
      <c r="A150" s="24">
        <v>148</v>
      </c>
      <c r="B150" s="17">
        <v>0.90390000000000004</v>
      </c>
      <c r="C150" s="2"/>
    </row>
    <row r="151" spans="1:3" ht="12.75" customHeight="1" x14ac:dyDescent="0.2">
      <c r="A151" s="24">
        <v>149</v>
      </c>
      <c r="B151" s="17">
        <v>0.90310000000000001</v>
      </c>
      <c r="C151" s="2"/>
    </row>
    <row r="152" spans="1:3" ht="12.75" customHeight="1" x14ac:dyDescent="0.2">
      <c r="A152" s="24">
        <v>150</v>
      </c>
      <c r="B152" s="17">
        <v>0.90229999999999999</v>
      </c>
      <c r="C152" s="2"/>
    </row>
    <row r="153" spans="1:3" ht="12.75" customHeight="1" x14ac:dyDescent="0.2">
      <c r="A153" s="24">
        <v>151</v>
      </c>
      <c r="B153" s="17">
        <v>0.90149999999999997</v>
      </c>
      <c r="C153" s="2"/>
    </row>
    <row r="154" spans="1:3" ht="12.75" customHeight="1" x14ac:dyDescent="0.2">
      <c r="A154" s="24">
        <v>152</v>
      </c>
      <c r="B154" s="17">
        <v>0.90069999999999995</v>
      </c>
      <c r="C154" s="2"/>
    </row>
    <row r="155" spans="1:3" ht="12.75" customHeight="1" x14ac:dyDescent="0.2">
      <c r="A155" s="24">
        <v>153</v>
      </c>
      <c r="B155" s="17">
        <v>0.89990000000000003</v>
      </c>
      <c r="C155" s="2"/>
    </row>
    <row r="156" spans="1:3" ht="12.75" customHeight="1" x14ac:dyDescent="0.2">
      <c r="A156" s="24">
        <v>154</v>
      </c>
      <c r="B156" s="17">
        <v>0.89900000000000002</v>
      </c>
      <c r="C156" s="2"/>
    </row>
    <row r="157" spans="1:3" ht="12.75" customHeight="1" x14ac:dyDescent="0.2">
      <c r="A157" s="24">
        <v>155</v>
      </c>
      <c r="B157" s="17">
        <v>0.89810000000000001</v>
      </c>
      <c r="C157" s="2"/>
    </row>
    <row r="158" spans="1:3" ht="12.75" customHeight="1" x14ac:dyDescent="0.2">
      <c r="A158" s="24">
        <v>156</v>
      </c>
      <c r="B158" s="17">
        <v>0.8972</v>
      </c>
      <c r="C158" s="2"/>
    </row>
    <row r="159" spans="1:3" ht="12.75" customHeight="1" x14ac:dyDescent="0.2">
      <c r="A159" s="24">
        <v>157</v>
      </c>
      <c r="B159" s="17">
        <v>0.89629999999999999</v>
      </c>
      <c r="C159" s="2"/>
    </row>
    <row r="160" spans="1:3" ht="12.75" customHeight="1" x14ac:dyDescent="0.2">
      <c r="A160" s="24">
        <v>158</v>
      </c>
      <c r="B160" s="17">
        <v>0.89539999999999997</v>
      </c>
      <c r="C160" s="2"/>
    </row>
    <row r="161" spans="1:3" ht="12.75" customHeight="1" x14ac:dyDescent="0.2">
      <c r="A161" s="24">
        <v>159</v>
      </c>
      <c r="B161" s="17">
        <v>0.89449999999999996</v>
      </c>
      <c r="C161" s="2"/>
    </row>
    <row r="162" spans="1:3" ht="12.75" customHeight="1" x14ac:dyDescent="0.2">
      <c r="A162" s="24">
        <v>160</v>
      </c>
      <c r="B162" s="17">
        <v>0.89359999999999995</v>
      </c>
      <c r="C162" s="2"/>
    </row>
    <row r="163" spans="1:3" ht="12.75" customHeight="1" x14ac:dyDescent="0.2">
      <c r="A163" s="24">
        <v>161</v>
      </c>
      <c r="B163" s="17">
        <v>0.89270000000000005</v>
      </c>
      <c r="C163" s="2"/>
    </row>
    <row r="164" spans="1:3" ht="12.75" customHeight="1" x14ac:dyDescent="0.2">
      <c r="A164" s="24">
        <v>162</v>
      </c>
      <c r="B164" s="17">
        <v>0.89180000000000004</v>
      </c>
      <c r="C164" s="2"/>
    </row>
    <row r="165" spans="1:3" ht="12.75" customHeight="1" x14ac:dyDescent="0.2">
      <c r="A165" s="24">
        <v>163</v>
      </c>
      <c r="B165" s="17">
        <v>0.89090000000000003</v>
      </c>
      <c r="C165" s="2"/>
    </row>
    <row r="166" spans="1:3" ht="12.75" customHeight="1" x14ac:dyDescent="0.2">
      <c r="A166" s="24">
        <v>164</v>
      </c>
      <c r="B166" s="17">
        <v>0.89</v>
      </c>
      <c r="C166" s="2"/>
    </row>
    <row r="167" spans="1:3" ht="12.75" customHeight="1" x14ac:dyDescent="0.2">
      <c r="A167" s="24">
        <v>165</v>
      </c>
      <c r="B167" s="17">
        <v>0.88900000000000001</v>
      </c>
      <c r="C167" s="2"/>
    </row>
    <row r="168" spans="1:3" ht="12.75" customHeight="1" x14ac:dyDescent="0.2">
      <c r="A168" s="24">
        <v>166</v>
      </c>
      <c r="B168" s="17">
        <v>0.88800000000000001</v>
      </c>
      <c r="C168" s="2"/>
    </row>
    <row r="169" spans="1:3" ht="12.75" customHeight="1" x14ac:dyDescent="0.2">
      <c r="A169" s="24">
        <v>167</v>
      </c>
      <c r="B169" s="17">
        <v>0.88700000000000001</v>
      </c>
      <c r="C169" s="2"/>
    </row>
    <row r="170" spans="1:3" ht="12.75" customHeight="1" x14ac:dyDescent="0.2">
      <c r="A170" s="24">
        <v>168</v>
      </c>
      <c r="B170" s="17">
        <v>0.88600000000000001</v>
      </c>
      <c r="C170" s="2"/>
    </row>
    <row r="171" spans="1:3" ht="12.75" customHeight="1" x14ac:dyDescent="0.2">
      <c r="A171" s="24">
        <v>169</v>
      </c>
      <c r="B171" s="17">
        <v>0.88500000000000001</v>
      </c>
      <c r="C171" s="2"/>
    </row>
    <row r="172" spans="1:3" ht="12.75" customHeight="1" x14ac:dyDescent="0.2">
      <c r="A172" s="24">
        <v>170</v>
      </c>
      <c r="B172" s="17">
        <v>0.88400000000000001</v>
      </c>
      <c r="C172" s="2"/>
    </row>
    <row r="173" spans="1:3" ht="12.75" customHeight="1" x14ac:dyDescent="0.2">
      <c r="A173" s="24">
        <v>171</v>
      </c>
      <c r="B173" s="17">
        <v>0.88300000000000001</v>
      </c>
      <c r="C173" s="2"/>
    </row>
    <row r="174" spans="1:3" ht="12.75" customHeight="1" x14ac:dyDescent="0.2">
      <c r="A174" s="24">
        <v>172</v>
      </c>
      <c r="B174" s="17">
        <v>0.88200000000000001</v>
      </c>
      <c r="C174" s="2"/>
    </row>
    <row r="175" spans="1:3" ht="12.75" customHeight="1" x14ac:dyDescent="0.2">
      <c r="A175" s="24">
        <v>173</v>
      </c>
      <c r="B175" s="17">
        <v>0.88100000000000001</v>
      </c>
      <c r="C175" s="2"/>
    </row>
    <row r="176" spans="1:3" ht="12.75" customHeight="1" x14ac:dyDescent="0.2">
      <c r="A176" s="24">
        <v>174</v>
      </c>
      <c r="B176" s="17">
        <v>0.88</v>
      </c>
      <c r="C176" s="2"/>
    </row>
    <row r="177" spans="1:3" ht="12.75" customHeight="1" x14ac:dyDescent="0.2">
      <c r="A177" s="24">
        <v>175</v>
      </c>
      <c r="B177" s="9">
        <v>0.87890000000000001</v>
      </c>
      <c r="C177" s="2"/>
    </row>
    <row r="178" spans="1:3" ht="12.75" customHeight="1" x14ac:dyDescent="0.2">
      <c r="A178" s="24">
        <v>176</v>
      </c>
      <c r="B178" s="17">
        <v>0.87780000000000002</v>
      </c>
      <c r="C178" s="2"/>
    </row>
    <row r="179" spans="1:3" ht="12.75" customHeight="1" x14ac:dyDescent="0.2">
      <c r="A179" s="24">
        <v>177</v>
      </c>
      <c r="B179" s="17">
        <v>0.87670000000000003</v>
      </c>
      <c r="C179" s="2"/>
    </row>
    <row r="180" spans="1:3" ht="12.75" customHeight="1" x14ac:dyDescent="0.2">
      <c r="A180" s="24">
        <v>178</v>
      </c>
      <c r="B180" s="17">
        <v>0.87560000000000004</v>
      </c>
      <c r="C180" s="2"/>
    </row>
    <row r="181" spans="1:3" ht="12.75" customHeight="1" x14ac:dyDescent="0.2">
      <c r="A181" s="24">
        <v>179</v>
      </c>
      <c r="B181" s="17">
        <v>0.87450000000000006</v>
      </c>
      <c r="C181" s="2"/>
    </row>
    <row r="182" spans="1:3" ht="12.75" customHeight="1" x14ac:dyDescent="0.2">
      <c r="A182" s="24">
        <v>180</v>
      </c>
      <c r="B182" s="9">
        <v>0.87339999999999995</v>
      </c>
      <c r="C182" s="2"/>
    </row>
    <row r="183" spans="1:3" ht="12.75" customHeight="1" x14ac:dyDescent="0.2">
      <c r="A183" s="24">
        <v>181</v>
      </c>
      <c r="B183" s="17">
        <v>0.87229999999999996</v>
      </c>
      <c r="C183" s="2"/>
    </row>
    <row r="184" spans="1:3" ht="12.75" customHeight="1" x14ac:dyDescent="0.2">
      <c r="A184" s="24">
        <v>182</v>
      </c>
      <c r="B184" s="17">
        <v>0.87119999999999997</v>
      </c>
      <c r="C184" s="2"/>
    </row>
    <row r="185" spans="1:3" ht="12.75" customHeight="1" x14ac:dyDescent="0.2">
      <c r="A185" s="24">
        <v>183</v>
      </c>
      <c r="B185" s="17">
        <v>0.87009999999999998</v>
      </c>
      <c r="C185" s="2"/>
    </row>
    <row r="186" spans="1:3" ht="12.75" customHeight="1" x14ac:dyDescent="0.2">
      <c r="A186" s="24">
        <v>184</v>
      </c>
      <c r="B186" s="17">
        <v>0.86899999999999999</v>
      </c>
      <c r="C186" s="2"/>
    </row>
    <row r="187" spans="1:3" ht="12.75" customHeight="1" x14ac:dyDescent="0.2">
      <c r="A187" s="24">
        <v>185</v>
      </c>
      <c r="B187" s="9">
        <v>0.8679</v>
      </c>
      <c r="C187" s="2"/>
    </row>
    <row r="188" spans="1:3" ht="12.75" customHeight="1" x14ac:dyDescent="0.2">
      <c r="A188" s="24">
        <v>186</v>
      </c>
      <c r="B188" s="17">
        <v>0.86670000000000003</v>
      </c>
      <c r="C188" s="2"/>
    </row>
    <row r="189" spans="1:3" ht="12.75" customHeight="1" x14ac:dyDescent="0.2">
      <c r="A189" s="24">
        <v>187</v>
      </c>
      <c r="B189" s="17">
        <v>0.86550000000000005</v>
      </c>
      <c r="C189" s="2"/>
    </row>
    <row r="190" spans="1:3" ht="12.75" customHeight="1" x14ac:dyDescent="0.2">
      <c r="A190" s="24">
        <v>188</v>
      </c>
      <c r="B190" s="17">
        <v>0.86429999999999996</v>
      </c>
      <c r="C190" s="2"/>
    </row>
    <row r="191" spans="1:3" ht="12.75" customHeight="1" x14ac:dyDescent="0.2">
      <c r="A191" s="24">
        <v>189</v>
      </c>
      <c r="B191" s="17">
        <v>0.86309999999999998</v>
      </c>
      <c r="C191" s="2"/>
    </row>
    <row r="192" spans="1:3" ht="12.75" customHeight="1" x14ac:dyDescent="0.2">
      <c r="A192" s="24">
        <v>190</v>
      </c>
      <c r="B192" s="9">
        <v>0.8619</v>
      </c>
      <c r="C192" s="2"/>
    </row>
    <row r="193" spans="1:3" ht="12.75" customHeight="1" x14ac:dyDescent="0.2">
      <c r="A193" s="24">
        <v>191</v>
      </c>
      <c r="B193" s="17">
        <v>0.86070000000000002</v>
      </c>
      <c r="C193" s="2"/>
    </row>
    <row r="194" spans="1:3" ht="12.75" customHeight="1" x14ac:dyDescent="0.2">
      <c r="A194" s="24">
        <v>192</v>
      </c>
      <c r="B194" s="17">
        <v>0.85950000000000004</v>
      </c>
      <c r="C194" s="2"/>
    </row>
    <row r="195" spans="1:3" ht="12.75" customHeight="1" x14ac:dyDescent="0.2">
      <c r="A195" s="24">
        <v>193</v>
      </c>
      <c r="B195" s="17">
        <v>0.85829999999999995</v>
      </c>
      <c r="C195" s="2"/>
    </row>
    <row r="196" spans="1:3" ht="12.75" customHeight="1" x14ac:dyDescent="0.2">
      <c r="A196" s="24">
        <v>194</v>
      </c>
      <c r="B196" s="17">
        <v>0.85699999999999998</v>
      </c>
      <c r="C196" s="2"/>
    </row>
    <row r="197" spans="1:3" ht="12.75" customHeight="1" x14ac:dyDescent="0.2">
      <c r="A197" s="24">
        <v>195</v>
      </c>
      <c r="B197" s="9">
        <v>0.85570000000000002</v>
      </c>
      <c r="C197" s="2"/>
    </row>
    <row r="198" spans="1:3" ht="12.75" customHeight="1" x14ac:dyDescent="0.2">
      <c r="A198" s="24">
        <v>196</v>
      </c>
      <c r="B198" s="17">
        <v>0.85440000000000005</v>
      </c>
      <c r="C198" s="2"/>
    </row>
    <row r="199" spans="1:3" ht="12.75" customHeight="1" x14ac:dyDescent="0.2">
      <c r="A199" s="24">
        <v>197</v>
      </c>
      <c r="B199" s="17">
        <v>0.85309999999999997</v>
      </c>
      <c r="C199" s="2"/>
    </row>
    <row r="200" spans="1:3" ht="12.75" customHeight="1" x14ac:dyDescent="0.2">
      <c r="A200" s="24">
        <v>198</v>
      </c>
      <c r="B200" s="17">
        <v>0.8518</v>
      </c>
      <c r="C200" s="2"/>
    </row>
    <row r="201" spans="1:3" ht="12.75" customHeight="1" x14ac:dyDescent="0.2">
      <c r="A201" s="24">
        <v>199</v>
      </c>
      <c r="B201" s="17">
        <v>0.85050000000000003</v>
      </c>
      <c r="C201" s="2"/>
    </row>
    <row r="202" spans="1:3" ht="12.75" customHeight="1" x14ac:dyDescent="0.2">
      <c r="A202" s="24">
        <v>200</v>
      </c>
      <c r="B202" s="9">
        <v>0.84919999999999995</v>
      </c>
      <c r="C202" s="2"/>
    </row>
    <row r="203" spans="1:3" ht="12.75" customHeight="1" x14ac:dyDescent="0.2">
      <c r="A203" s="24">
        <v>201</v>
      </c>
      <c r="B203" s="17">
        <v>0.8478</v>
      </c>
      <c r="C203" s="2"/>
    </row>
    <row r="204" spans="1:3" ht="12.75" customHeight="1" x14ac:dyDescent="0.2">
      <c r="A204" s="24">
        <v>202</v>
      </c>
      <c r="B204" s="17">
        <v>0.84640000000000004</v>
      </c>
      <c r="C204" s="2"/>
    </row>
    <row r="205" spans="1:3" ht="12.75" customHeight="1" x14ac:dyDescent="0.2">
      <c r="A205" s="24">
        <v>203</v>
      </c>
      <c r="B205" s="17">
        <v>0.84499999999999997</v>
      </c>
      <c r="C205" s="2"/>
    </row>
    <row r="206" spans="1:3" ht="12.75" customHeight="1" x14ac:dyDescent="0.2">
      <c r="A206" s="24">
        <v>204</v>
      </c>
      <c r="B206" s="9">
        <v>0.84360000000000002</v>
      </c>
      <c r="C206" s="2"/>
    </row>
    <row r="207" spans="1:3" ht="12.75" customHeight="1" x14ac:dyDescent="0.2">
      <c r="A207" s="24">
        <v>205</v>
      </c>
      <c r="B207" s="9">
        <v>0.84219999999999995</v>
      </c>
      <c r="C207" s="2"/>
    </row>
    <row r="208" spans="1:3" ht="12.75" customHeight="1" x14ac:dyDescent="0.2">
      <c r="A208" s="24">
        <v>206</v>
      </c>
      <c r="B208" s="17">
        <v>0.8407</v>
      </c>
      <c r="C208" s="2"/>
    </row>
    <row r="209" spans="1:3" ht="12.75" customHeight="1" x14ac:dyDescent="0.2">
      <c r="A209" s="24">
        <v>207</v>
      </c>
      <c r="B209" s="17">
        <v>0.83919999999999995</v>
      </c>
      <c r="C209" s="2"/>
    </row>
    <row r="210" spans="1:3" ht="12.75" customHeight="1" x14ac:dyDescent="0.2">
      <c r="A210" s="24">
        <v>208</v>
      </c>
      <c r="B210" s="17">
        <v>0.83779999999999999</v>
      </c>
      <c r="C210" s="2"/>
    </row>
    <row r="211" spans="1:3" ht="12.75" customHeight="1" x14ac:dyDescent="0.2">
      <c r="A211" s="24">
        <v>209</v>
      </c>
      <c r="B211" s="17">
        <v>0.83630000000000004</v>
      </c>
      <c r="C211" s="2"/>
    </row>
    <row r="212" spans="1:3" ht="12.75" customHeight="1" x14ac:dyDescent="0.2">
      <c r="A212" s="24">
        <v>210</v>
      </c>
      <c r="B212" s="9">
        <v>0.8347</v>
      </c>
      <c r="C212" s="2"/>
    </row>
    <row r="213" spans="1:3" ht="12.75" customHeight="1" x14ac:dyDescent="0.2">
      <c r="A213" s="24">
        <v>211</v>
      </c>
      <c r="B213" s="17">
        <v>0.83309999999999995</v>
      </c>
      <c r="C213" s="2"/>
    </row>
    <row r="214" spans="1:3" ht="12.75" customHeight="1" x14ac:dyDescent="0.2">
      <c r="A214" s="24">
        <v>212</v>
      </c>
      <c r="B214" s="17">
        <v>0.83150000000000002</v>
      </c>
      <c r="C214" s="2"/>
    </row>
    <row r="215" spans="1:3" ht="12.75" customHeight="1" x14ac:dyDescent="0.2">
      <c r="A215" s="24">
        <v>213</v>
      </c>
      <c r="B215" s="17">
        <v>0.82989999999999997</v>
      </c>
      <c r="C215" s="2"/>
    </row>
    <row r="216" spans="1:3" ht="12.75" customHeight="1" x14ac:dyDescent="0.2">
      <c r="A216" s="24">
        <v>214</v>
      </c>
      <c r="B216" s="17">
        <v>0.82820000000000005</v>
      </c>
      <c r="C216" s="2"/>
    </row>
    <row r="217" spans="1:3" ht="12.75" customHeight="1" x14ac:dyDescent="0.2">
      <c r="A217" s="24">
        <v>215</v>
      </c>
      <c r="B217" s="9">
        <v>0.82640000000000002</v>
      </c>
      <c r="C217" s="2"/>
    </row>
    <row r="218" spans="1:3" ht="12.75" customHeight="1" x14ac:dyDescent="0.2">
      <c r="A218" s="24">
        <v>216</v>
      </c>
      <c r="B218" s="17">
        <v>0.82469999999999999</v>
      </c>
      <c r="C218" s="2"/>
    </row>
    <row r="219" spans="1:3" ht="12.75" customHeight="1" x14ac:dyDescent="0.2">
      <c r="A219" s="24">
        <v>217</v>
      </c>
      <c r="B219" s="17">
        <v>0.82289999999999996</v>
      </c>
      <c r="C219" s="2"/>
    </row>
    <row r="220" spans="1:3" ht="12.75" customHeight="1" x14ac:dyDescent="0.2">
      <c r="A220" s="24">
        <v>218</v>
      </c>
      <c r="B220" s="17">
        <v>0.82099999999999995</v>
      </c>
      <c r="C220" s="2"/>
    </row>
    <row r="221" spans="1:3" ht="12.75" customHeight="1" x14ac:dyDescent="0.2">
      <c r="A221" s="24">
        <v>219</v>
      </c>
      <c r="B221" s="17">
        <v>0.81910000000000005</v>
      </c>
      <c r="C221" s="2"/>
    </row>
    <row r="222" spans="1:3" ht="12.75" customHeight="1" x14ac:dyDescent="0.2">
      <c r="A222" s="24">
        <v>220</v>
      </c>
      <c r="B222" s="9">
        <v>0.81720000000000004</v>
      </c>
      <c r="C222" s="2"/>
    </row>
    <row r="223" spans="1:3" ht="12.75" customHeight="1" x14ac:dyDescent="0.2">
      <c r="A223" s="24">
        <v>221</v>
      </c>
      <c r="B223" s="17">
        <v>0.81520000000000004</v>
      </c>
      <c r="C223" s="2"/>
    </row>
    <row r="224" spans="1:3" ht="12.75" customHeight="1" x14ac:dyDescent="0.2">
      <c r="A224" s="24">
        <v>222</v>
      </c>
      <c r="B224" s="17">
        <v>0.81310000000000004</v>
      </c>
      <c r="C224" s="2"/>
    </row>
    <row r="225" spans="1:3" ht="12.75" customHeight="1" x14ac:dyDescent="0.2">
      <c r="A225" s="24">
        <v>223</v>
      </c>
      <c r="B225" s="17">
        <v>0.81100000000000005</v>
      </c>
      <c r="C225" s="2"/>
    </row>
    <row r="226" spans="1:3" ht="12.75" customHeight="1" x14ac:dyDescent="0.2">
      <c r="A226" s="24">
        <v>224</v>
      </c>
      <c r="B226" s="17">
        <v>0.80889999999999995</v>
      </c>
      <c r="C226" s="2"/>
    </row>
    <row r="227" spans="1:3" ht="12.75" customHeight="1" x14ac:dyDescent="0.2">
      <c r="A227" s="24">
        <v>225</v>
      </c>
      <c r="B227" s="9">
        <v>0.80669999999999997</v>
      </c>
      <c r="C227" s="2"/>
    </row>
    <row r="228" spans="1:3" ht="12.75" customHeight="1" x14ac:dyDescent="0.2">
      <c r="A228" s="24">
        <v>226</v>
      </c>
      <c r="B228" s="17">
        <v>0.8044</v>
      </c>
      <c r="C228" s="2"/>
    </row>
    <row r="229" spans="1:3" ht="12.75" customHeight="1" x14ac:dyDescent="0.2">
      <c r="A229" s="24">
        <v>227</v>
      </c>
      <c r="B229" s="17">
        <v>0.80210000000000004</v>
      </c>
      <c r="C229" s="2"/>
    </row>
    <row r="230" spans="1:3" ht="12.75" customHeight="1" x14ac:dyDescent="0.2">
      <c r="A230" s="24">
        <v>228</v>
      </c>
      <c r="B230" s="17">
        <v>0.79969999999999997</v>
      </c>
      <c r="C230" s="2"/>
    </row>
    <row r="231" spans="1:3" ht="12.75" customHeight="1" x14ac:dyDescent="0.2">
      <c r="A231" s="24">
        <v>229</v>
      </c>
      <c r="B231" s="17">
        <v>0.79720000000000002</v>
      </c>
      <c r="C231" s="2"/>
    </row>
    <row r="232" spans="1:3" ht="12.75" customHeight="1" x14ac:dyDescent="0.2">
      <c r="A232" s="24">
        <v>230</v>
      </c>
      <c r="B232" s="9">
        <v>0.79459999999999997</v>
      </c>
      <c r="C232" s="2"/>
    </row>
    <row r="233" spans="1:3" ht="12.75" customHeight="1" x14ac:dyDescent="0.2">
      <c r="A233" s="24">
        <v>231</v>
      </c>
      <c r="B233" s="17">
        <v>0.79200000000000004</v>
      </c>
      <c r="C233" s="2"/>
    </row>
    <row r="234" spans="1:3" ht="12.75" customHeight="1" x14ac:dyDescent="0.2">
      <c r="A234" s="24">
        <v>232</v>
      </c>
      <c r="B234" s="17">
        <v>0.7893</v>
      </c>
      <c r="C234" s="2"/>
    </row>
    <row r="235" spans="1:3" ht="12.75" customHeight="1" x14ac:dyDescent="0.2">
      <c r="A235" s="24">
        <v>233</v>
      </c>
      <c r="B235" s="17">
        <v>0.78659999999999997</v>
      </c>
      <c r="C235" s="2"/>
    </row>
    <row r="236" spans="1:3" ht="12.75" customHeight="1" x14ac:dyDescent="0.2">
      <c r="A236" s="24">
        <v>234</v>
      </c>
      <c r="B236" s="17">
        <v>0.78369999999999995</v>
      </c>
      <c r="C236" s="2"/>
    </row>
    <row r="237" spans="1:3" ht="12.75" customHeight="1" x14ac:dyDescent="0.2">
      <c r="A237" s="24">
        <v>235</v>
      </c>
      <c r="B237" s="9">
        <v>0.78069999999999995</v>
      </c>
      <c r="C237" s="2"/>
    </row>
    <row r="238" spans="1:3" ht="12.75" customHeight="1" x14ac:dyDescent="0.2">
      <c r="A238" s="24">
        <v>236</v>
      </c>
      <c r="B238" s="17">
        <v>0.77769999999999995</v>
      </c>
      <c r="C238" s="2"/>
    </row>
    <row r="239" spans="1:3" ht="12.75" customHeight="1" x14ac:dyDescent="0.2">
      <c r="A239" s="24">
        <v>237</v>
      </c>
      <c r="B239" s="17">
        <v>0.77459999999999996</v>
      </c>
      <c r="C239" s="2"/>
    </row>
    <row r="240" spans="1:3" ht="12.75" customHeight="1" x14ac:dyDescent="0.2">
      <c r="A240" s="24">
        <v>238</v>
      </c>
      <c r="B240" s="17">
        <v>0.77139999999999997</v>
      </c>
      <c r="C240" s="2"/>
    </row>
    <row r="241" spans="1:12" ht="12.75" customHeight="1" x14ac:dyDescent="0.2">
      <c r="A241" s="24">
        <v>239</v>
      </c>
      <c r="B241" s="17">
        <v>0.76800000000000002</v>
      </c>
      <c r="C241" s="2"/>
    </row>
    <row r="242" spans="1:12" ht="12.75" customHeight="1" x14ac:dyDescent="0.2">
      <c r="A242" s="24">
        <v>240</v>
      </c>
      <c r="B242" s="9">
        <v>0.76459999999999995</v>
      </c>
      <c r="C242" s="2"/>
      <c r="H242" s="6"/>
      <c r="K242" s="6"/>
    </row>
    <row r="243" spans="1:12" ht="12.75" customHeight="1" x14ac:dyDescent="0.2">
      <c r="A243" s="24">
        <v>241</v>
      </c>
      <c r="B243" s="17">
        <v>0.76100000000000001</v>
      </c>
      <c r="C243" s="2"/>
      <c r="I243" s="15"/>
      <c r="L243" s="15"/>
    </row>
    <row r="244" spans="1:12" ht="12.75" customHeight="1" x14ac:dyDescent="0.2">
      <c r="A244" s="24">
        <v>242</v>
      </c>
      <c r="B244" s="17">
        <v>0.75729999999999997</v>
      </c>
      <c r="C244" s="2"/>
      <c r="I244" s="15"/>
      <c r="L244" s="15"/>
    </row>
    <row r="245" spans="1:12" ht="12.75" customHeight="1" x14ac:dyDescent="0.2">
      <c r="A245" s="24">
        <v>243</v>
      </c>
      <c r="B245" s="17">
        <v>0.75349999999999995</v>
      </c>
      <c r="C245" s="2"/>
      <c r="I245" s="15"/>
      <c r="L245" s="15"/>
    </row>
    <row r="246" spans="1:12" ht="12.75" customHeight="1" x14ac:dyDescent="0.2">
      <c r="A246" s="24">
        <v>244</v>
      </c>
      <c r="B246" s="17">
        <v>0.74960000000000004</v>
      </c>
      <c r="C246" s="2"/>
      <c r="I246" s="15"/>
      <c r="L246" s="15"/>
    </row>
    <row r="247" spans="1:12" ht="12.75" customHeight="1" x14ac:dyDescent="0.2">
      <c r="A247" s="24">
        <v>245</v>
      </c>
      <c r="B247" s="9">
        <v>0.74539999999999995</v>
      </c>
      <c r="C247" s="2"/>
      <c r="I247" s="15"/>
      <c r="L247" s="15"/>
    </row>
    <row r="248" spans="1:12" ht="12.75" customHeight="1" x14ac:dyDescent="0.2">
      <c r="A248" s="24">
        <v>246</v>
      </c>
      <c r="B248" s="17">
        <v>0.74119999999999997</v>
      </c>
      <c r="C248" s="2"/>
      <c r="I248" s="15"/>
      <c r="L248" s="15"/>
    </row>
    <row r="249" spans="1:12" ht="12.75" customHeight="1" x14ac:dyDescent="0.2">
      <c r="A249" s="24">
        <v>247</v>
      </c>
      <c r="B249" s="17">
        <v>0.73680000000000001</v>
      </c>
      <c r="C249" s="2" t="s">
        <v>23</v>
      </c>
      <c r="I249" s="15"/>
      <c r="L249" s="15"/>
    </row>
    <row r="250" spans="1:12" ht="12.75" customHeight="1" x14ac:dyDescent="0.2">
      <c r="A250" s="24">
        <v>248</v>
      </c>
      <c r="B250" s="17">
        <v>0.73219999999999996</v>
      </c>
      <c r="C250" s="2"/>
      <c r="I250" s="15"/>
      <c r="L250" s="15"/>
    </row>
    <row r="251" spans="1:12" ht="12.75" customHeight="1" x14ac:dyDescent="0.2">
      <c r="A251" s="24">
        <v>249</v>
      </c>
      <c r="B251" s="17">
        <v>0.72750000000000004</v>
      </c>
      <c r="C251" s="2"/>
      <c r="I251" s="15"/>
      <c r="L251" s="15"/>
    </row>
    <row r="252" spans="1:12" ht="12.75" customHeight="1" x14ac:dyDescent="0.2">
      <c r="A252" s="24">
        <v>250</v>
      </c>
      <c r="B252" s="17">
        <v>0.72250000000000003</v>
      </c>
      <c r="C252" s="2"/>
      <c r="I252" s="16"/>
    </row>
    <row r="253" spans="1:12" ht="12.75" customHeight="1" x14ac:dyDescent="0.2">
      <c r="A253" s="24">
        <v>251</v>
      </c>
      <c r="B253" s="17">
        <v>0.71730000000000005</v>
      </c>
      <c r="C253" s="2"/>
    </row>
    <row r="254" spans="1:12" ht="12.75" customHeight="1" x14ac:dyDescent="0.2">
      <c r="A254" s="24">
        <v>252</v>
      </c>
      <c r="B254" s="17">
        <v>0.71199999999999997</v>
      </c>
      <c r="C254" s="2"/>
    </row>
    <row r="255" spans="1:12" ht="12.75" customHeight="1" x14ac:dyDescent="0.2">
      <c r="A255" s="24">
        <v>253</v>
      </c>
      <c r="B255" s="17">
        <v>0.70640000000000003</v>
      </c>
      <c r="C255" s="2"/>
    </row>
    <row r="256" spans="1:12" ht="12.75" customHeight="1" x14ac:dyDescent="0.2">
      <c r="A256" s="25">
        <v>254</v>
      </c>
      <c r="B256" s="58">
        <v>0.70050000000000001</v>
      </c>
      <c r="C256" s="3"/>
    </row>
    <row r="257" spans="1:3" ht="12.75" customHeight="1" x14ac:dyDescent="0.2">
      <c r="A257" s="55">
        <v>255</v>
      </c>
      <c r="B257" s="56">
        <v>0.69440000000000002</v>
      </c>
      <c r="C257" s="27"/>
    </row>
    <row r="258" spans="1:3" ht="12.75" customHeight="1" x14ac:dyDescent="0.2">
      <c r="A258" s="26">
        <v>256</v>
      </c>
      <c r="B258" s="18">
        <v>0.68810000000000004</v>
      </c>
      <c r="C258" s="27"/>
    </row>
    <row r="259" spans="1:3" ht="12.75" customHeight="1" x14ac:dyDescent="0.2">
      <c r="A259" s="26">
        <v>257</v>
      </c>
      <c r="B259" s="18">
        <v>0.68140000000000001</v>
      </c>
      <c r="C259" s="27"/>
    </row>
    <row r="260" spans="1:3" ht="12.75" customHeight="1" x14ac:dyDescent="0.2">
      <c r="A260" s="26">
        <v>258</v>
      </c>
      <c r="B260" s="18">
        <v>0.6744</v>
      </c>
      <c r="C260" s="27"/>
    </row>
    <row r="261" spans="1:3" ht="12.75" customHeight="1" x14ac:dyDescent="0.2">
      <c r="A261" s="26">
        <v>259</v>
      </c>
      <c r="B261" s="18">
        <v>0.66710000000000003</v>
      </c>
      <c r="C261" s="27"/>
    </row>
    <row r="262" spans="1:3" ht="12.75" customHeight="1" x14ac:dyDescent="0.2">
      <c r="A262" s="26">
        <v>260</v>
      </c>
      <c r="B262" s="18">
        <v>0.65939999999999999</v>
      </c>
      <c r="C262" s="27"/>
    </row>
    <row r="263" spans="1:3" ht="12.75" customHeight="1" x14ac:dyDescent="0.2">
      <c r="A263" s="26">
        <v>261</v>
      </c>
      <c r="B263" s="18">
        <v>0.65129999999999999</v>
      </c>
      <c r="C263" s="27"/>
    </row>
    <row r="264" spans="1:3" ht="12.75" customHeight="1" x14ac:dyDescent="0.2">
      <c r="A264" s="26">
        <v>262</v>
      </c>
      <c r="B264" s="18">
        <v>0.64280000000000004</v>
      </c>
      <c r="C264" s="27" t="s">
        <v>24</v>
      </c>
    </row>
    <row r="265" spans="1:3" ht="12.75" customHeight="1" x14ac:dyDescent="0.2">
      <c r="A265" s="26">
        <v>263</v>
      </c>
      <c r="B265" s="18">
        <v>0.63380000000000003</v>
      </c>
      <c r="C265" s="27"/>
    </row>
    <row r="266" spans="1:3" ht="12.75" customHeight="1" x14ac:dyDescent="0.2">
      <c r="A266" s="26">
        <v>264</v>
      </c>
      <c r="B266" s="18">
        <v>0.62429999999999997</v>
      </c>
      <c r="C266" s="27"/>
    </row>
    <row r="267" spans="1:3" ht="12.75" customHeight="1" x14ac:dyDescent="0.2">
      <c r="A267" s="26">
        <v>265</v>
      </c>
      <c r="B267" s="18">
        <v>0.61429999999999996</v>
      </c>
      <c r="C267" s="27"/>
    </row>
    <row r="268" spans="1:3" ht="12.75" customHeight="1" x14ac:dyDescent="0.2">
      <c r="A268" s="26">
        <v>266</v>
      </c>
      <c r="B268" s="18">
        <v>0.60370000000000001</v>
      </c>
      <c r="C268" s="27"/>
    </row>
    <row r="269" spans="1:3" ht="12.75" customHeight="1" x14ac:dyDescent="0.2">
      <c r="A269" s="26">
        <v>267</v>
      </c>
      <c r="B269" s="18">
        <v>0.59240000000000004</v>
      </c>
      <c r="C269" s="27"/>
    </row>
    <row r="270" spans="1:3" ht="12.75" customHeight="1" x14ac:dyDescent="0.2">
      <c r="A270" s="26">
        <v>268</v>
      </c>
      <c r="B270" s="18">
        <v>0.58050000000000002</v>
      </c>
      <c r="C270" s="27"/>
    </row>
    <row r="271" spans="1:3" ht="12.75" customHeight="1" x14ac:dyDescent="0.2">
      <c r="A271" s="28">
        <v>269</v>
      </c>
      <c r="B271" s="29">
        <v>0.56769999999999998</v>
      </c>
      <c r="C271" s="27"/>
    </row>
    <row r="272" spans="1:3" ht="12.75" customHeight="1" x14ac:dyDescent="0.2">
      <c r="A272" s="30">
        <v>270</v>
      </c>
      <c r="B272" s="31">
        <v>0.55410000000000004</v>
      </c>
      <c r="C272" s="32"/>
    </row>
    <row r="273" spans="1:3" ht="12.75" customHeight="1" x14ac:dyDescent="0.2">
      <c r="A273" s="33">
        <v>271</v>
      </c>
      <c r="B273" s="19">
        <v>0.53969999999999996</v>
      </c>
      <c r="C273" s="34"/>
    </row>
    <row r="274" spans="1:3" ht="12.75" customHeight="1" x14ac:dyDescent="0.2">
      <c r="A274" s="33">
        <v>272</v>
      </c>
      <c r="B274" s="19">
        <v>0.52410000000000001</v>
      </c>
      <c r="C274" s="34"/>
    </row>
    <row r="275" spans="1:3" ht="12.75" customHeight="1" x14ac:dyDescent="0.2">
      <c r="A275" s="33">
        <v>273</v>
      </c>
      <c r="B275" s="19">
        <v>0.50739999999999996</v>
      </c>
      <c r="C275" s="34"/>
    </row>
    <row r="276" spans="1:3" ht="12.75" customHeight="1" x14ac:dyDescent="0.2">
      <c r="A276" s="33">
        <v>274</v>
      </c>
      <c r="B276" s="19">
        <v>0.4894</v>
      </c>
      <c r="C276" s="34"/>
    </row>
    <row r="277" spans="1:3" ht="12.75" customHeight="1" x14ac:dyDescent="0.2">
      <c r="A277" s="33">
        <v>275</v>
      </c>
      <c r="B277" s="20">
        <v>0.47000000000000003</v>
      </c>
      <c r="C277" s="34"/>
    </row>
    <row r="278" spans="1:3" ht="12.75" customHeight="1" x14ac:dyDescent="0.2">
      <c r="A278" s="33">
        <v>276</v>
      </c>
      <c r="B278" s="19">
        <v>0.44890000000000002</v>
      </c>
      <c r="C278" s="34" t="s">
        <v>25</v>
      </c>
    </row>
    <row r="279" spans="1:3" ht="12.75" customHeight="1" x14ac:dyDescent="0.2">
      <c r="A279" s="33">
        <v>277</v>
      </c>
      <c r="B279" s="19">
        <v>0.42609999999999998</v>
      </c>
      <c r="C279" s="34"/>
    </row>
    <row r="280" spans="1:3" ht="12.75" customHeight="1" x14ac:dyDescent="0.2">
      <c r="A280" s="33">
        <v>278</v>
      </c>
      <c r="B280" s="19">
        <v>0.40110000000000001</v>
      </c>
      <c r="C280" s="35"/>
    </row>
    <row r="281" spans="1:3" ht="12.75" customHeight="1" x14ac:dyDescent="0.2">
      <c r="A281" s="33">
        <v>279</v>
      </c>
      <c r="B281" s="19">
        <v>0.37380000000000002</v>
      </c>
      <c r="C281" s="35"/>
    </row>
    <row r="282" spans="1:3" ht="12.75" customHeight="1" x14ac:dyDescent="0.2">
      <c r="A282" s="33">
        <v>280</v>
      </c>
      <c r="B282" s="19">
        <v>0.34370000000000001</v>
      </c>
      <c r="C282" s="35"/>
    </row>
    <row r="283" spans="1:3" ht="12.75" customHeight="1" x14ac:dyDescent="0.2">
      <c r="A283" s="33">
        <v>281</v>
      </c>
      <c r="B283" s="19">
        <v>0.3105</v>
      </c>
      <c r="C283" s="35"/>
    </row>
    <row r="284" spans="1:3" ht="12.75" customHeight="1" x14ac:dyDescent="0.2">
      <c r="A284" s="33">
        <v>282</v>
      </c>
      <c r="B284" s="19">
        <v>0.27360000000000001</v>
      </c>
      <c r="C284" s="35"/>
    </row>
    <row r="285" spans="1:3" ht="12.75" customHeight="1" x14ac:dyDescent="0.2">
      <c r="A285" s="33">
        <v>283</v>
      </c>
      <c r="B285" s="19">
        <v>0.2324</v>
      </c>
      <c r="C285" s="35"/>
    </row>
    <row r="286" spans="1:3" ht="12.75" customHeight="1" x14ac:dyDescent="0.2">
      <c r="A286" s="36">
        <v>284</v>
      </c>
      <c r="B286" s="37">
        <v>0.18990000000000001</v>
      </c>
      <c r="C286" s="38"/>
    </row>
    <row r="287" spans="1:3" ht="12.75" customHeight="1" x14ac:dyDescent="0.2">
      <c r="A287" s="39">
        <v>285</v>
      </c>
      <c r="B287" s="40">
        <v>0.15329999999999999</v>
      </c>
      <c r="C287" s="41"/>
    </row>
    <row r="288" spans="1:3" ht="12.75" customHeight="1" x14ac:dyDescent="0.2">
      <c r="A288" s="42">
        <v>286</v>
      </c>
      <c r="B288" s="21">
        <v>0.1258</v>
      </c>
      <c r="C288" s="43"/>
    </row>
    <row r="289" spans="1:6" ht="12.75" customHeight="1" x14ac:dyDescent="0.2">
      <c r="A289" s="42">
        <v>287</v>
      </c>
      <c r="B289" s="21">
        <v>0.1033</v>
      </c>
      <c r="C289" s="43" t="s">
        <v>26</v>
      </c>
    </row>
    <row r="290" spans="1:6" ht="12.75" customHeight="1" x14ac:dyDescent="0.2">
      <c r="A290" s="42">
        <v>288</v>
      </c>
      <c r="B290" s="21">
        <v>8.3299999999999999E-2</v>
      </c>
      <c r="C290" s="43"/>
    </row>
    <row r="291" spans="1:6" ht="12.75" customHeight="1" x14ac:dyDescent="0.2">
      <c r="A291" s="42">
        <v>289</v>
      </c>
      <c r="B291" s="21">
        <v>6.83E-2</v>
      </c>
      <c r="C291" s="43"/>
    </row>
    <row r="292" spans="1:6" ht="12.75" customHeight="1" x14ac:dyDescent="0.2">
      <c r="A292" s="44">
        <v>290</v>
      </c>
      <c r="B292" s="45">
        <v>5.3800000000000001E-2</v>
      </c>
      <c r="C292" s="46"/>
    </row>
    <row r="293" spans="1:6" ht="12.75" customHeight="1" x14ac:dyDescent="0.2">
      <c r="A293" s="47">
        <v>291</v>
      </c>
      <c r="B293" s="48">
        <v>4.3299999999999998E-2</v>
      </c>
      <c r="C293" s="49"/>
    </row>
    <row r="294" spans="1:6" ht="12.75" customHeight="1" x14ac:dyDescent="0.2">
      <c r="A294" s="50">
        <v>292</v>
      </c>
      <c r="B294" s="22">
        <v>3.3300000000000003E-2</v>
      </c>
      <c r="C294" s="51"/>
    </row>
    <row r="295" spans="1:6" ht="12.75" customHeight="1" x14ac:dyDescent="0.2">
      <c r="A295" s="50">
        <v>293</v>
      </c>
      <c r="B295" s="22">
        <v>2.3300000000000001E-2</v>
      </c>
      <c r="C295" s="51"/>
    </row>
    <row r="296" spans="1:6" ht="12.75" customHeight="1" x14ac:dyDescent="0.2">
      <c r="A296" s="50">
        <v>294</v>
      </c>
      <c r="B296" s="22">
        <v>1.5800000000000002E-2</v>
      </c>
      <c r="C296" s="51" t="s">
        <v>27</v>
      </c>
    </row>
    <row r="297" spans="1:6" ht="12.75" customHeight="1" x14ac:dyDescent="0.2">
      <c r="A297" s="50">
        <v>295</v>
      </c>
      <c r="B297" s="22">
        <v>8.3000000000000001E-3</v>
      </c>
      <c r="C297" s="51"/>
    </row>
    <row r="298" spans="1:6" ht="12.75" customHeight="1" x14ac:dyDescent="0.2">
      <c r="A298" s="50">
        <v>296</v>
      </c>
      <c r="B298" s="22">
        <v>5.7999999999999996E-3</v>
      </c>
      <c r="C298" s="51"/>
    </row>
    <row r="299" spans="1:6" ht="12.75" customHeight="1" x14ac:dyDescent="0.2">
      <c r="A299" s="50">
        <v>297</v>
      </c>
      <c r="B299" s="22">
        <v>4.0000000000000001E-3</v>
      </c>
      <c r="C299" s="51"/>
    </row>
    <row r="300" spans="1:6" ht="12.75" customHeight="1" x14ac:dyDescent="0.2">
      <c r="A300" s="50">
        <v>298</v>
      </c>
      <c r="B300" s="22">
        <v>3.2000000000000002E-3</v>
      </c>
      <c r="C300" s="51"/>
    </row>
    <row r="301" spans="1:6" ht="12.75" customHeight="1" x14ac:dyDescent="0.2">
      <c r="A301" s="50">
        <v>299</v>
      </c>
      <c r="B301" s="22">
        <v>2E-3</v>
      </c>
      <c r="C301" s="51"/>
    </row>
    <row r="302" spans="1:6" ht="12.75" customHeight="1" x14ac:dyDescent="0.2">
      <c r="A302" s="52">
        <v>300</v>
      </c>
      <c r="B302" s="53">
        <v>1E-3</v>
      </c>
      <c r="C302" s="54"/>
    </row>
    <row r="303" spans="1:6" ht="12.75" customHeight="1" x14ac:dyDescent="0.2">
      <c r="A303" s="59"/>
      <c r="B303" s="60"/>
      <c r="C303" s="59"/>
      <c r="D303" s="59"/>
      <c r="E303" s="59"/>
      <c r="F303" s="59"/>
    </row>
    <row r="304" spans="1:6" ht="12.75" customHeight="1" x14ac:dyDescent="0.2">
      <c r="B304" s="5"/>
    </row>
    <row r="305" spans="2:2" ht="12.75" customHeight="1" x14ac:dyDescent="0.2">
      <c r="B305" s="5"/>
    </row>
  </sheetData>
  <sheetProtection sheet="1" objects="1" scenarios="1"/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</vt:lpstr>
      <vt:lpstr>Year 2</vt:lpstr>
      <vt:lpstr>Factors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Rickards</dc:creator>
  <cp:keywords/>
  <dc:description/>
  <cp:lastModifiedBy>John Rickards</cp:lastModifiedBy>
  <dcterms:created xsi:type="dcterms:W3CDTF">1970-01-01T00:00:00Z</dcterms:created>
  <dcterms:modified xsi:type="dcterms:W3CDTF">2022-04-05T17:54:23Z</dcterms:modified>
</cp:coreProperties>
</file>